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26.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efensajuridica-my.sharepoint.com/personal/elena_escobar_defensajuridica_gov_co/Documents/Escritorio/KIT TERRITORIAL/"/>
    </mc:Choice>
  </mc:AlternateContent>
  <xr:revisionPtr revIDLastSave="1" documentId="8_{3D91DA57-9BB8-4047-A547-6DB2F31D4ED7}" xr6:coauthVersionLast="47" xr6:coauthVersionMax="47" xr10:uidLastSave="{7B767E44-1C8F-405F-AB89-FC7DDA381741}"/>
  <bookViews>
    <workbookView xWindow="-120" yWindow="-120" windowWidth="29040" windowHeight="15720" tabRatio="753" firstSheet="6" activeTab="13"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SUSTENTO" sheetId="89" r:id="rId20"/>
    <sheet name="SUBCAUSA" sheetId="56" r:id="rId21"/>
    <sheet name="N°MEDIDA" sheetId="57" r:id="rId22"/>
    <sheet name="MEDIDA" sheetId="58" r:id="rId23"/>
    <sheet name="OTRA MEDIDA" sheetId="59" r:id="rId24"/>
    <sheet name="MECANISMO" sheetId="67" r:id="rId25"/>
    <sheet name="OTRO MECANISMO" sheetId="69" r:id="rId26"/>
    <sheet name="EJECUCIÓN DEL MECANISMO" sheetId="70" r:id="rId27"/>
    <sheet name="PERÍODO IMPLEMENTACIÓN" sheetId="60" r:id="rId28"/>
    <sheet name="ÁREA RESPONSABLE" sheetId="62" r:id="rId29"/>
    <sheet name="DIVULGACIÓN" sheetId="66" r:id="rId30"/>
    <sheet name="INDICADOR DE GESTIÓN" sheetId="72" r:id="rId31"/>
    <sheet name="INDICADOR DE RESULTADO" sheetId="74" r:id="rId32"/>
    <sheet name="INDICADOR DE IMPACTO" sheetId="75" r:id="rId33"/>
    <sheet name="REPORTE DE LITIGIOSIDAD" sheetId="90" r:id="rId34"/>
    <sheet name="CAUSAS" sheetId="11" state="hidden" r:id="rId35"/>
  </sheets>
  <definedNames>
    <definedName name="ENTIDADES" localSheetId="8">Tabla3[ENTIDAD]</definedName>
    <definedName name="ENTIDADES" localSheetId="33">Tabla3[ENTIDAD]</definedName>
    <definedName name="ENTIDADES">Tabla3[ENTIDAD]</definedName>
    <definedName name="Fecha_fin" comment="Día - Mes  -Año" localSheetId="8">#REF!</definedName>
    <definedName name="Fecha_fin" comment="Día - Mes  -Año" localSheetId="33">#REF!</definedName>
    <definedName name="Fecha_fin" comment="Día - Mes  -Año">#REF!</definedName>
    <definedName name="Numerador___Denominador___100" localSheetId="8">#REF!</definedName>
    <definedName name="Numerador___Denominador___100" localSheetId="33">#REF!</definedName>
    <definedName name="Numerador___Denominador___100">#REF!</definedName>
    <definedName name="Numerador__Denominador" localSheetId="8">#REF!</definedName>
    <definedName name="Numerador__Denominador" localSheetId="33">#REF!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B8"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F66" i="82"/>
  <c r="C8" i="81" s="1"/>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P31" i="79" l="1"/>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<sst xmlns="http://schemas.openxmlformats.org/spreadsheetml/2006/main" count="4332" uniqueCount="2197">
  <si>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</si>
  <si>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</si>
  <si>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</si>
  <si>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</si>
  <si>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</si>
  <si>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</si>
  <si>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</si>
  <si>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</si>
  <si>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</si>
  <si>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</si>
  <si>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</si>
  <si>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</si>
  <si>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</si>
  <si>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</si>
  <si>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</si>
  <si>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</si>
  <si>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</si>
  <si>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</si>
  <si>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</si>
  <si>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</si>
  <si>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</si>
  <si>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</si>
  <si>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</si>
  <si>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</si>
  <si>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</si>
  <si>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</si>
  <si>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</si>
  <si>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</si>
  <si>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</si>
  <si>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</si>
  <si>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</si>
  <si>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</si>
  <si>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</si>
  <si>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</si>
  <si>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</si>
  <si>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</si>
  <si>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</si>
  <si>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</si>
  <si>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</si>
  <si>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</si>
  <si>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</si>
  <si>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</si>
  <si>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</si>
  <si>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</si>
  <si>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</si>
  <si>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</si>
  <si>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</si>
  <si>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</si>
  <si>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</si>
  <si>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</si>
  <si>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</si>
  <si>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</si>
  <si>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</si>
  <si>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</si>
  <si>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</si>
  <si>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</si>
  <si>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</si>
  <si>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</si>
  <si>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</si>
  <si>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</si>
  <si>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</si>
  <si>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</si>
  <si>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</si>
  <si>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</si>
  <si>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</si>
  <si>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</si>
  <si>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</si>
  <si>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</si>
  <si>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</si>
  <si>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</si>
  <si>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</si>
  <si>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</si>
  <si>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</si>
  <si>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</si>
  <si>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</si>
  <si>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</si>
  <si>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</si>
  <si>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</si>
  <si>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</si>
  <si>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</si>
  <si>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</si>
  <si>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</si>
  <si>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</si>
  <si>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</si>
  <si>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</si>
  <si>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</si>
  <si>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</si>
  <si>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</si>
  <si>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</si>
  <si>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</si>
  <si>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</si>
  <si>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</si>
  <si>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</si>
  <si>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</si>
  <si>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</si>
  <si>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</si>
  <si>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</si>
  <si>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</si>
  <si>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</si>
  <si>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</si>
  <si>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</si>
  <si>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</si>
  <si>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</si>
  <si>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</si>
  <si>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</si>
  <si>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</si>
  <si>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</si>
  <si>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</si>
  <si>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</si>
  <si>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</si>
  <si>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</si>
  <si>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</si>
  <si>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</si>
  <si>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</si>
  <si>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</si>
  <si>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</si>
  <si>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</si>
  <si>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</si>
  <si>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</si>
  <si>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</si>
  <si>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</si>
  <si>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</si>
  <si>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</si>
  <si>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</si>
  <si>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</si>
  <si>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</si>
  <si>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</si>
  <si>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</si>
  <si>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</si>
  <si>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</si>
  <si>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</si>
  <si>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</si>
  <si>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</si>
  <si>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</si>
  <si>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</si>
  <si>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</si>
  <si>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</si>
  <si>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</si>
  <si>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</si>
  <si>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</si>
  <si>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</si>
  <si>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</si>
  <si>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</si>
  <si>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</si>
  <si>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</si>
  <si>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</si>
  <si>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</si>
  <si>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</si>
  <si>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</si>
  <si>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</si>
  <si>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</si>
  <si>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</si>
  <si>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</si>
  <si>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</si>
  <si>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</si>
  <si>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</si>
  <si>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</si>
  <si>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</si>
  <si>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</si>
  <si>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</si>
  <si>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</si>
  <si>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</si>
  <si>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</si>
  <si>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</si>
  <si>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</si>
  <si>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</si>
  <si>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</si>
  <si>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</si>
  <si>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</si>
  <si>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</si>
  <si>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</si>
  <si>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</si>
  <si>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</si>
  <si>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</si>
  <si>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</si>
  <si>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</si>
  <si>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</si>
  <si>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</si>
  <si>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</si>
  <si>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</si>
  <si>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</si>
  <si>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</si>
  <si>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</si>
  <si>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</si>
  <si>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</si>
  <si>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</si>
  <si>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</si>
  <si>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</si>
  <si>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</si>
  <si>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</si>
  <si>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</si>
  <si>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</si>
  <si>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</si>
  <si>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</si>
  <si>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</si>
  <si>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</si>
  <si>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</si>
  <si>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</si>
  <si>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</si>
  <si>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</si>
  <si>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</si>
  <si>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</si>
  <si>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</si>
  <si>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</si>
  <si>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</si>
  <si>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</si>
  <si>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</si>
  <si>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</si>
  <si>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</si>
  <si>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</si>
  <si>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</si>
  <si>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</si>
  <si>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</si>
  <si>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</si>
  <si>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</si>
  <si>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</si>
  <si>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</si>
  <si>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</si>
  <si>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</si>
  <si>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</si>
  <si>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</si>
  <si>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</si>
  <si>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</si>
  <si>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</si>
  <si>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</si>
  <si>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</si>
  <si>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</si>
  <si>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</si>
  <si>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</si>
  <si>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</si>
  <si>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</si>
  <si>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</si>
  <si>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</si>
  <si>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</si>
  <si>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</si>
  <si>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</si>
  <si>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</si>
  <si>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</si>
  <si>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</si>
  <si>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</si>
  <si>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</si>
  <si>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</si>
  <si>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</si>
  <si>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</si>
  <si>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</si>
  <si>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</si>
  <si>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</si>
  <si>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</si>
  <si>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</si>
  <si>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</si>
  <si>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</si>
  <si>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</si>
  <si>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</si>
  <si>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</si>
  <si>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</si>
  <si>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</si>
  <si>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</si>
  <si>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</si>
  <si>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</si>
  <si>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</si>
  <si>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</si>
  <si>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</si>
  <si>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</si>
  <si>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</si>
  <si>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</si>
  <si>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</si>
  <si>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</si>
  <si>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</si>
  <si>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</si>
  <si>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</si>
  <si>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</si>
  <si>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</si>
  <si>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</si>
  <si>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</si>
  <si>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</si>
  <si>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</si>
  <si>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</si>
  <si>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</si>
  <si>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</si>
  <si>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</si>
  <si>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</si>
  <si>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</si>
  <si>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</si>
  <si>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</si>
  <si>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</si>
  <si>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</si>
  <si>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</si>
  <si>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</si>
  <si>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</si>
  <si>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</si>
  <si>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</si>
  <si>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</si>
  <si>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</si>
  <si>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</si>
  <si>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</si>
  <si>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</si>
  <si>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</si>
  <si>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</si>
  <si>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</si>
  <si>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</si>
  <si>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</si>
  <si>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</si>
  <si>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</si>
  <si>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</si>
  <si>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</si>
  <si>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</si>
  <si>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</si>
  <si>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</si>
  <si>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</si>
  <si>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</si>
  <si>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</si>
  <si>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</si>
  <si>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</si>
  <si>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</si>
  <si>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</si>
  <si>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</si>
  <si>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</si>
  <si>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</si>
  <si>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</si>
  <si>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</si>
  <si>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</si>
  <si>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</si>
  <si>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</si>
  <si>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</si>
  <si>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</si>
  <si>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</si>
  <si>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</si>
  <si>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</si>
  <si>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</si>
  <si>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</si>
  <si>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</si>
  <si>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</si>
  <si>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</si>
  <si>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</si>
  <si>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</si>
  <si>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</si>
  <si>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</si>
  <si>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</si>
  <si>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</si>
  <si>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</si>
  <si>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</si>
  <si>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</si>
  <si>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</si>
  <si>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</si>
  <si>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</si>
  <si>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</si>
  <si>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</si>
  <si>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</si>
  <si>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</si>
  <si>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</si>
  <si>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</si>
  <si>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</si>
  <si>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</si>
  <si>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</si>
  <si>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</si>
  <si>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</si>
  <si>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</si>
  <si>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</si>
  <si>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</si>
  <si>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</si>
  <si>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</si>
  <si>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</si>
  <si>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</si>
  <si>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</si>
  <si>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</si>
  <si>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</si>
  <si>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</si>
  <si>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</si>
  <si>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</si>
  <si>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</si>
  <si>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</si>
  <si>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</si>
  <si>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</si>
  <si>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</si>
  <si>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</si>
  <si>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</si>
  <si>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</si>
  <si>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</si>
  <si>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</si>
  <si>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</si>
  <si>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</si>
  <si>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</si>
  <si>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</si>
  <si>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</si>
  <si>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</si>
  <si>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</si>
  <si>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</si>
  <si>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</si>
  <si>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</si>
  <si>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</si>
  <si>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</si>
  <si>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</si>
  <si>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</si>
  <si>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</si>
  <si>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</si>
  <si>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</si>
  <si>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</si>
  <si>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</si>
  <si>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</si>
  <si>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</si>
  <si>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</si>
  <si>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</si>
  <si>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</si>
  <si>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</si>
  <si>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</si>
  <si>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</si>
  <si>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</si>
  <si>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</si>
  <si>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</si>
  <si>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</si>
  <si>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</si>
  <si>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</si>
  <si>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</si>
  <si>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</si>
  <si>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</si>
  <si>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</si>
  <si>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</si>
  <si>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</si>
  <si>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</si>
  <si>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</si>
  <si>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</si>
  <si>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</si>
  <si>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</si>
  <si>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</si>
  <si>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</si>
  <si>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</si>
  <si>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</si>
  <si>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</si>
  <si>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</si>
  <si>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</si>
  <si>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</si>
  <si>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</si>
  <si>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</si>
  <si>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</si>
  <si>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</si>
  <si>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</si>
  <si>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</si>
  <si>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</si>
  <si>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</si>
  <si>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</si>
  <si>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</si>
  <si>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</si>
  <si>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</si>
  <si>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</si>
  <si>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</si>
  <si>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</si>
  <si>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</si>
  <si>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</si>
  <si>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</si>
  <si>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</si>
  <si>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</si>
  <si>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</si>
  <si>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</si>
  <si>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</si>
  <si>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</si>
  <si>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</si>
  <si>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</si>
  <si>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</si>
  <si>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</si>
  <si>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</si>
  <si>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</si>
  <si>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</si>
  <si>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</si>
  <si>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</si>
  <si>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</si>
  <si>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</si>
  <si>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</si>
  <si>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</si>
  <si>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</si>
  <si>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</si>
  <si>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</si>
  <si>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</si>
  <si>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</si>
  <si>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</si>
  <si>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</si>
  <si>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</si>
  <si>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</si>
  <si>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</si>
  <si>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</si>
  <si>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</si>
  <si>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</si>
  <si>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</si>
  <si>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</si>
  <si>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</si>
  <si>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</si>
  <si>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</si>
  <si>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</si>
  <si>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</si>
  <si>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</si>
  <si>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</si>
  <si>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</si>
  <si>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</si>
  <si>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</si>
  <si>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</si>
  <si>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</si>
  <si>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</si>
  <si>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</si>
  <si>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</si>
  <si>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</si>
  <si>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</si>
  <si>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</si>
  <si>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</si>
  <si>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</si>
  <si>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</si>
  <si>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</si>
  <si>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</si>
  <si>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</si>
  <si>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</si>
  <si>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</si>
  <si>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</si>
  <si>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</si>
  <si>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</si>
  <si>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</si>
  <si>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</si>
  <si>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</si>
  <si>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</si>
  <si>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</si>
  <si>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</si>
  <si>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</si>
  <si>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</si>
  <si>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</si>
  <si>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</si>
  <si>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</si>
  <si>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</si>
  <si>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</si>
  <si>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</si>
  <si>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</si>
  <si>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</si>
  <si>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</si>
  <si>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</si>
  <si>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</si>
  <si>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</si>
  <si>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</si>
  <si>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</si>
  <si>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</si>
  <si>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</si>
  <si>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</si>
  <si>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</si>
  <si>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</si>
  <si>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</si>
  <si>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</si>
  <si>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</si>
  <si>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</si>
  <si>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</si>
  <si>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</si>
  <si>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</si>
  <si>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</si>
  <si>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</si>
  <si>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</si>
  <si>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</si>
  <si>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</si>
  <si>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</si>
  <si>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</si>
  <si>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</si>
  <si>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</si>
  <si>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</si>
  <si>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</si>
  <si>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</si>
  <si>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</si>
  <si>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</si>
  <si>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</si>
  <si>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</si>
  <si>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Participación de la ANDJE en el proceso de formulación, implementación y seguimiento de las PPDA</t>
  </si>
  <si>
    <t>En cumplimiento de sus funciones, la ANDJE acompañará a las EPON en la formulación de sus PPDA. En caso de ser necesario, solicitará los ajustes requeridos. También verificará su cumplimiento en la búsqueda de una adecuada implementación de las mismas y un efectivo resultado en la disminución de los procesos y reducción de condenas en contra de la Nación.</t>
  </si>
  <si>
    <t>CICLO DE LA PREVENCIÓN DEL DAÑO ANTIJURÍDICO</t>
  </si>
  <si>
    <r>
      <t xml:space="preserve">Para una correcta prevención del daño antijurídico, haga </t>
    </r>
    <r>
      <rPr>
        <b/>
        <sz val="14"/>
        <color theme="1"/>
        <rFont val="Work Sans"/>
        <family val="3"/>
      </rPr>
      <t>clic</t>
    </r>
    <r>
      <rPr>
        <sz val="14"/>
        <color theme="1"/>
        <rFont val="Work Sans"/>
        <family val="3"/>
      </rPr>
      <t xml:space="preserve"> en cada uno de los pasos del ciclo.</t>
    </r>
  </si>
  <si>
    <t>LINEAMIENTOS PARA LA FORMULACIÓN, IMPLEMENTACIÓN Y SEGUIMIENTO DE LAS POLÍTICAS DE PREVENCIÓN DEL DAÑO ANTIJURÍDICO</t>
  </si>
  <si>
    <t>Este aplicativo está dirigido y deberá ser diligenciado por las entidades públicas del orden nacional para la formulación, implementación y seguimiento de la PPDA, en los términos y plazos establecidos en la Circular No. 05 del 27 de septiembre de 2019 - "Lineamientos para la formulación, implementación y seguimiento de las políticas de prevención del daño antijurídico".
Para las entidades públicas del orden territorial estos lineamientos son referentes de buenas prácticas.
Corresponde al Comité de Conciliación dar cumplimiento a estos lineamientos, teniendo en cuenta las obligaciones consagradas en Decreto Único Reglamentario 1069 de 2015 capítulo 3, sección 1, subsección 2 "Comités de Conciliación".
Las instrucciones que se imparten a continuación están organizadas sistemáticamente, para lograr la construcción de una política de prevención del daño antijurídico, eficiente y eficaz.</t>
  </si>
  <si>
    <t xml:space="preserve"> FORMULACIÓN</t>
  </si>
  <si>
    <r>
      <t xml:space="preserve">La PPDA deberá ser formulada </t>
    </r>
    <r>
      <rPr>
        <b/>
        <u/>
        <sz val="11"/>
        <color theme="1"/>
        <rFont val="Work Sans"/>
        <family val="3"/>
      </rPr>
      <t>EN ESTE ARCHIVO DE EXCEL,</t>
    </r>
    <r>
      <rPr>
        <sz val="11"/>
        <color theme="1"/>
        <rFont val="Work Sans"/>
        <family val="3"/>
      </rPr>
      <t xml:space="preserve"> siguiendo las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r>
  </si>
  <si>
    <t>El siguiente, es el ejemplo puntual para una PPDA a formular en el 2019 e implementar en 2020 y 2021</t>
  </si>
  <si>
    <t>ACTIVIDAD</t>
  </si>
  <si>
    <t>PERÍODO</t>
  </si>
  <si>
    <t>Análisis de litigiosidad y/o riesgos.</t>
  </si>
  <si>
    <t>01 de enero de 2018 a 30 de septiembre de 2019</t>
  </si>
  <si>
    <t>Formulación y envío a la ANDJE de la PPDA.</t>
  </si>
  <si>
    <t>01 de noviembre de 2019 a 31 de diciembre de 2019</t>
  </si>
  <si>
    <t>Implementación de la PPDA.</t>
  </si>
  <si>
    <t>01 de enero de 2020 a 31 de diciembre de 2021</t>
  </si>
  <si>
    <t>Envío informe de cumplimiento de la implementación realizada en el año 2020.</t>
  </si>
  <si>
    <t>01 de enero de 2021 a 28 de febrero de 2021</t>
  </si>
  <si>
    <t>Envío informe de cumplimiento de la implementación consolidado (2020 y 2021).</t>
  </si>
  <si>
    <t>01 de enero de 2022 a 28 de febrero de 2022</t>
  </si>
  <si>
    <t>PLAN DE ACCIÓN</t>
  </si>
  <si>
    <t>Ubique el cursor encima del nombre de cada columna, para ver unas breves instrucciones</t>
  </si>
  <si>
    <t>Causa eKogui</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</si>
  <si>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</si>
  <si>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</si>
  <si>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</si>
  <si>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</si>
  <si>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</si>
  <si>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</si>
  <si>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</si>
  <si>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</si>
  <si>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</si>
  <si>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</si>
  <si>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</si>
  <si>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</si>
  <si>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</si>
  <si>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</si>
  <si>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</si>
  <si>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</si>
  <si>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</si>
  <si>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</si>
  <si>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Hay 2 tipos de aprobación requeridos.</t>
  </si>
  <si>
    <t>Hay 2 opciones de procedimiento para obtenerlas.</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</si>
  <si>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</si>
  <si>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</si>
  <si>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</si>
  <si>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</si>
  <si>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</si>
  <si>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</si>
  <si>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</si>
  <si>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</si>
  <si>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</si>
  <si>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</si>
  <si>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</si>
  <si>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</si>
  <si>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</si>
  <si>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</si>
  <si>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</si>
  <si>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</si>
  <si>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</si>
  <si>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</si>
  <si>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</si>
  <si>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</si>
  <si>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</si>
  <si>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</si>
  <si>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</si>
  <si>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</si>
  <si>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 ddas año de implementación 1</t>
  </si>
  <si>
    <t># ddas año de formulación</t>
  </si>
  <si>
    <t># ddas año de implementación 2</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</si>
  <si>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</si>
  <si>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</si>
  <si>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</si>
  <si>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</si>
  <si>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</si>
  <si>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</si>
  <si>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</si>
  <si>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</si>
  <si>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</si>
  <si>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</si>
  <si>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</si>
  <si>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</si>
  <si>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</si>
  <si>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</si>
  <si>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</si>
  <si>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</si>
  <si>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</si>
  <si>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</si>
  <si>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</si>
  <si>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</si>
  <si>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</si>
  <si>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</si>
  <si>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</si>
  <si>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</si>
  <si>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</si>
  <si>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</si>
  <si>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</si>
  <si>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</si>
  <si>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</si>
  <si>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</si>
  <si>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</si>
  <si>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</si>
  <si>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</si>
  <si>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</si>
  <si>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</si>
  <si>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</si>
  <si>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</si>
  <si>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</si>
  <si>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</si>
  <si>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</si>
  <si>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</si>
  <si>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</si>
  <si>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</si>
  <si>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</si>
  <si>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</si>
  <si>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</si>
  <si>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</si>
  <si>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</si>
  <si>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Para la formulación de su PPDA, las entidades pueden tomar en consideración cualquiera de las situaciones que se listan a continuación:</t>
  </si>
  <si>
    <t>a) La litigiosidad con base en el reporte eKOGUI para el respectivo período.</t>
  </si>
  <si>
    <t>b) Las sentencias o laudos condenatorios.</t>
  </si>
  <si>
    <t>c) Las solicitudes de conciliación extrajudicial.</t>
  </si>
  <si>
    <t>d) Las reclamaciones administrativas.</t>
  </si>
  <si>
    <t>e) Los derechos de petición que puedan anticipar situaciones litigiosas futuras.</t>
  </si>
  <si>
    <t>f) El mapa de riesgos de la entidad u otros riesgos identificados.</t>
  </si>
  <si>
    <t>g) Otros factores que la entidad considere relevantes</t>
  </si>
  <si>
    <t>h) Posibilidad de aplicación de la figura de extensión de jurisprudencia en sede administrativa.</t>
  </si>
  <si>
    <t>CAUSA e-KOGUI</t>
  </si>
  <si>
    <t>Es la causa del litigio, conforme al listado que tiene definido el eKOGUI.</t>
  </si>
  <si>
    <t>¿Y si la entidad no encuentra la causa en el listado de eKOGUI?</t>
  </si>
  <si>
    <t>JUSTIFICACIÓN</t>
  </si>
  <si>
    <r>
      <t xml:space="preserve">En esta columna se justifica, brevemente, por qué se seleccionaron esos  insumos y esas causas eKOGUI. 
Se sugiere tomar en consideración factores como </t>
    </r>
    <r>
      <rPr>
        <u/>
        <sz val="11"/>
        <color theme="1"/>
        <rFont val="Work Sans"/>
        <family val="3"/>
      </rPr>
      <t>frecuencia</t>
    </r>
    <r>
      <rPr>
        <sz val="11"/>
        <color theme="1"/>
        <rFont val="Work Sans"/>
        <family val="3"/>
      </rPr>
      <t xml:space="preserve"> y </t>
    </r>
    <r>
      <rPr>
        <u/>
        <sz val="11"/>
        <color theme="1"/>
        <rFont val="Work Sans"/>
        <family val="3"/>
      </rPr>
      <t>valor</t>
    </r>
    <r>
      <rPr>
        <sz val="11"/>
        <color theme="1"/>
        <rFont val="Work Sans"/>
        <family val="3"/>
      </rPr>
      <t xml:space="preserve"> de las causas a seleccionar.</t>
    </r>
  </si>
  <si>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</si>
  <si>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</si>
  <si>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</si>
  <si>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Work Sans"/>
        <family val="3"/>
      </rPr>
      <t>En esos casos, la medida que se repita deberá tener la misma numeración.</t>
    </r>
  </si>
  <si>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</si>
  <si>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</si>
  <si>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</si>
  <si>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</si>
  <si>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</si>
  <si>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</si>
  <si>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</si>
  <si>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</si>
  <si>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EJECUCIÓN DEL MECANISMO</t>
  </si>
  <si>
    <t xml:space="preserve">
Debe explicarse cómo se cumplirá el mecanismo. Puede resultar útil preguntarse a quién va dirigido, qué periodicidad tiene, si es grupal o individual etc.</t>
  </si>
  <si>
    <t>PERíODO DE IMPLEMENTACIÓN</t>
  </si>
  <si>
    <t xml:space="preserve">Defina el tiempo durante el que se ejecutará la medida estableciendo las fechas de inicio y de terminación.  Aunque la PPDA se formule para períodos de dos (2) años, se recomienda implementar las medidas en períodos anuales. 
</t>
  </si>
  <si>
    <t>ÁREA RESPONSABLE</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</si>
  <si>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Work Sans"/>
        <family val="3"/>
      </rPr>
      <t>asumir una sola</t>
    </r>
    <r>
      <rPr>
        <sz val="11"/>
        <color theme="1"/>
        <rFont val="Work Sans"/>
        <family val="3"/>
      </rPr>
      <t>.
No se deben incluir como responsables cargos o nombres propios de las personas.</t>
    </r>
  </si>
  <si>
    <t>DIVULGACIÓN</t>
  </si>
  <si>
    <r>
      <t xml:space="preserve">Debe seleccionar del listado predeterminado, el </t>
    </r>
    <r>
      <rPr>
        <u/>
        <sz val="11"/>
        <color theme="1"/>
        <rFont val="Work Sans"/>
        <family val="3"/>
      </rPr>
      <t>principal</t>
    </r>
    <r>
      <rPr>
        <sz val="11"/>
        <color theme="1"/>
        <rFont val="Work Sans"/>
        <family val="3"/>
      </rPr>
      <t xml:space="preserve"> canal o medio a través del cual comunicará al interior de la entidad la política de prevención del daño antijurídico. Esto no implica que no pueda utilizar varios canales pero deberá señalar el más importante. </t>
    </r>
  </si>
  <si>
    <t>INDICADOR DE GESTIÓN</t>
  </si>
  <si>
    <r>
      <t xml:space="preserve">Para medir la implementación de la PPDA deben definirse indicadores. 
El indicador de gestión permite medir la ejecución o implementación </t>
    </r>
    <r>
      <rPr>
        <u/>
        <sz val="11"/>
        <color theme="1"/>
        <rFont val="Work Sans"/>
        <family val="3"/>
      </rPr>
      <t>de los mecanismos</t>
    </r>
    <r>
      <rPr>
        <sz val="11"/>
        <color theme="1"/>
        <rFont val="Work Sans"/>
        <family val="3"/>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t>
    </r>
  </si>
  <si>
    <t>INDICADOR DE RESULTADO</t>
  </si>
  <si>
    <r>
      <t xml:space="preserve">Para medir la implementación de la PPDA deben definirse indicadores. 
El indicador de resultado permite medir la ejecución o implementación </t>
    </r>
    <r>
      <rPr>
        <u/>
        <sz val="11"/>
        <color theme="1"/>
        <rFont val="Work Sans"/>
        <family val="3"/>
      </rPr>
      <t>de las medidas</t>
    </r>
    <r>
      <rPr>
        <sz val="11"/>
        <color theme="1"/>
        <rFont val="Work Sans"/>
        <family val="3"/>
      </rPr>
      <t>. 
Para definir el indicador, sirve preguntarse ¿qué quiero lograr?  Igualmente sirve plantear el hecho generador en forma positiva.
Debe diligenciar la información correspondiente, indicando qué constituye el numerador y qué constituye el denominador.  
Durante la implementación del plan de acción, deberá diligenciar los valores correspondientes a los numeradores y denominadores definidos en la fase de formulación de la PPD.</t>
    </r>
  </si>
  <si>
    <t>INDICADOR DE IMPACTO</t>
  </si>
  <si>
    <r>
      <t xml:space="preserve">Para medir la implementación de la PPDA deben definirse indicadores. 
El indicador de impacto permite medir el </t>
    </r>
    <r>
      <rPr>
        <u/>
        <sz val="11"/>
        <color theme="1"/>
        <rFont val="Work Sans"/>
        <family val="3"/>
      </rPr>
      <t>cambio en la litigiosidad</t>
    </r>
    <r>
      <rPr>
        <sz val="11"/>
        <color theme="1"/>
        <rFont val="Work Sans"/>
        <family val="3"/>
      </rPr>
      <t>, medido como el aumento o disminución porcentual de demandas entre dos años, para una causa atacada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t>
    </r>
  </si>
  <si>
    <t>REPORTE DE LITIGIOSIDAD</t>
  </si>
  <si>
    <t>El reporte de litigiosidad es un informe que las entidades pueden generar a partir del eKOGUI para la formulación de sus políticas de prevención.
El reporte de litigiosidad informa sobre las causas por las que ha sido demandada la entidad, la frecuencia con la que se presentan tales causas y el valor de las pretensiones, entre otras.
Es preciso anotar que la información que refleje este reporte es diligenciada por cada una de las entidades, y en consecuencia su veracidad depende de la actualización permanente por parte de los apoderados de cada entidad.</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</si>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</sst>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6"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8"/>
      <color theme="0"/>
      <name val="Work Sans"/>
      <family val="3"/>
    </font>
    <font>
      <sz val="11"/>
      <color theme="0"/>
      <name val="Work Sans"/>
      <family val="3"/>
    </font>
    <font>
      <sz val="14"/>
      <color theme="0"/>
      <name val="Work Sans"/>
      <family val="3"/>
    </font>
    <font>
      <sz val="12"/>
      <color theme="0"/>
      <name val="Work Sans"/>
      <family val="3"/>
    </font>
    <font>
      <sz val="11"/>
      <color theme="1"/>
      <name val="Calibri"/>
      <family val="2"/>
      <charset val="177"/>
      <scheme val="minor"/>
    </font>
    <font>
      <sz val="11"/>
      <color rgb="FF9C6500"/>
      <name val="Calibri"/>
      <family val="2"/>
      <scheme val="minor"/>
    </font>
    <font>
      <b/>
      <sz val="11"/>
      <color theme="0"/>
      <name val="Work Sans"/>
      <family val="3"/>
    </font>
    <font>
      <u/>
      <sz val="11"/>
      <color theme="10"/>
      <name val="Calibri"/>
      <family val="2"/>
      <scheme val="minor"/>
    </font>
    <font>
      <b/>
      <sz val="11"/>
      <color theme="1"/>
      <name val="Calibri"/>
      <family val="2"/>
      <scheme val="minor"/>
    </font>
    <font>
      <sz val="10"/>
      <color theme="1"/>
      <name val="Arial"/>
      <family val="2"/>
    </font>
    <font>
      <sz val="11"/>
      <color rgb="FF000000"/>
      <name val="Work Sans"/>
      <family val="3"/>
    </font>
    <font>
      <sz val="14"/>
      <color theme="1"/>
      <name val="Work Sans"/>
      <family val="3"/>
    </font>
    <font>
      <u/>
      <sz val="20"/>
      <color theme="10"/>
      <name val="Work Sans"/>
      <family val="3"/>
    </font>
    <font>
      <sz val="10"/>
      <color rgb="FF000000"/>
      <name val="Work Sans"/>
      <family val="3"/>
    </font>
    <font>
      <b/>
      <sz val="28"/>
      <name val="Work Sans"/>
      <family val="3"/>
    </font>
    <font>
      <b/>
      <sz val="14"/>
      <color theme="1" tint="0.249977111117893"/>
      <name val="Work Sans"/>
      <family val="3"/>
    </font>
    <font>
      <b/>
      <sz val="9"/>
      <color theme="1" tint="0.249977111117893"/>
      <name val="Work Sans"/>
      <family val="3"/>
    </font>
    <font>
      <sz val="12"/>
      <color theme="1"/>
      <name val="Work Sans"/>
      <family val="3"/>
    </font>
    <font>
      <b/>
      <sz val="12"/>
      <color theme="1" tint="0.249977111117893"/>
      <name val="Work Sans"/>
      <family val="3"/>
    </font>
    <font>
      <b/>
      <sz val="14"/>
      <name val="Work Sans"/>
      <family val="3"/>
    </font>
    <font>
      <sz val="20"/>
      <color theme="10"/>
      <name val="Work Sans"/>
      <family val="3"/>
    </font>
    <font>
      <sz val="18"/>
      <color theme="10"/>
      <name val="Work Sans"/>
      <family val="3"/>
    </font>
    <font>
      <sz val="11"/>
      <color rgb="FF002060"/>
      <name val="Work Sans"/>
      <family val="3"/>
    </font>
    <font>
      <b/>
      <sz val="11"/>
      <color rgb="FF002060"/>
      <name val="Work Sans"/>
      <family val="3"/>
    </font>
    <font>
      <sz val="12"/>
      <color rgb="FF002060"/>
      <name val="Work Sans"/>
      <family val="3"/>
    </font>
    <font>
      <sz val="12"/>
      <color rgb="FF002060"/>
      <name val="Calibri"/>
      <family val="2"/>
      <scheme val="minor"/>
    </font>
    <font>
      <b/>
      <sz val="14"/>
      <color theme="0"/>
      <name val="Work Sans"/>
      <family val="3"/>
    </font>
    <font>
      <b/>
      <sz val="14"/>
      <color theme="1"/>
      <name val="Work Sans"/>
      <family val="3"/>
    </font>
    <font>
      <sz val="11"/>
      <name val="Work Sans"/>
      <family val="3"/>
    </font>
    <font>
      <sz val="18"/>
      <color theme="1"/>
      <name val="Calibri"/>
      <family val="2"/>
      <scheme val="minor"/>
    </font>
    <font>
      <sz val="14"/>
      <color theme="1"/>
      <name val="Calibri"/>
      <family val="2"/>
      <scheme val="minor"/>
    </font>
    <font>
      <u/>
      <sz val="11"/>
      <color theme="1"/>
      <name val="Work Sans"/>
      <family val="3"/>
    </font>
    <font>
      <b/>
      <sz val="12"/>
      <color theme="0"/>
      <name val="Work Sans"/>
      <family val="3"/>
    </font>
    <font>
      <b/>
      <sz val="12"/>
      <color theme="1"/>
      <name val="Calibri"/>
      <family val="2"/>
      <scheme val="minor"/>
    </font>
    <font>
      <b/>
      <sz val="18"/>
      <color theme="0"/>
      <name val="Work Sans"/>
      <family val="3"/>
    </font>
    <font>
      <sz val="11"/>
      <name val="Calibri"/>
      <family val="2"/>
      <scheme val="minor"/>
    </font>
    <font>
      <b/>
      <sz val="18"/>
      <color rgb="FF0070C0"/>
      <name val="Work Sans"/>
      <family val="3"/>
    </font>
    <font>
      <b/>
      <sz val="14"/>
      <color rgb="FF0070C0"/>
      <name val="Work Sans"/>
      <family val="3"/>
    </font>
    <font>
      <b/>
      <sz val="11"/>
      <color theme="1"/>
      <name val="Work Sans"/>
      <family val="3"/>
    </font>
    <font>
      <sz val="12"/>
      <color rgb="FF0070C0"/>
      <name val="Work Sans"/>
      <family val="3"/>
    </font>
    <font>
      <b/>
      <sz val="12"/>
      <color rgb="FF0070C0"/>
      <name val="Work Sans"/>
      <family val="3"/>
    </font>
    <font>
      <sz val="24"/>
      <color theme="1"/>
      <name val="Work Sans"/>
      <family val="3"/>
    </font>
    <font>
      <sz val="11"/>
      <color theme="0"/>
      <name val="Calibri"/>
      <family val="2"/>
      <scheme val="minor"/>
    </font>
    <font>
      <sz val="12"/>
      <color theme="1"/>
      <name val="Calibri"/>
      <family val="2"/>
      <scheme val="minor"/>
    </font>
    <font>
      <sz val="11"/>
      <color rgb="FF0070C0"/>
      <name val="Work Sans"/>
      <family val="3"/>
    </font>
    <font>
      <b/>
      <u/>
      <sz val="11"/>
      <color theme="1"/>
      <name val="Work Sans"/>
      <family val="3"/>
    </font>
    <font>
      <sz val="20"/>
      <color rgb="FF0070C0"/>
      <name val="Work Sans"/>
      <family val="3"/>
    </font>
    <font>
      <b/>
      <sz val="11"/>
      <color theme="0" tint="-0.499984740745262"/>
      <name val="Work Sans"/>
      <family val="3"/>
    </font>
    <font>
      <sz val="11"/>
      <color theme="0" tint="-0.499984740745262"/>
      <name val="Calibri"/>
      <family val="2"/>
      <scheme val="minor"/>
    </font>
    <font>
      <sz val="12"/>
      <color theme="0" tint="-0.499984740745262"/>
      <name val="Work Sans"/>
      <family val="3"/>
    </font>
    <font>
      <b/>
      <sz val="24"/>
      <name val="Work Sans"/>
      <family val="3"/>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9" fillId="0" borderId="0"/>
    <xf numFmtId="0" fontId="10" fillId="8" borderId="0" applyNumberFormat="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223">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1" fillId="2" borderId="0" xfId="0" applyFont="1" applyFill="1"/>
    <xf numFmtId="0" fontId="1" fillId="5" borderId="1"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0" fillId="0" borderId="0" xfId="0" applyAlignment="1">
      <alignment vertical="center"/>
    </xf>
    <xf numFmtId="14" fontId="0" fillId="0" borderId="0" xfId="0" applyNumberFormat="1"/>
    <xf numFmtId="9" fontId="1" fillId="9" borderId="1" xfId="5" applyFont="1" applyFill="1" applyBorder="1" applyAlignment="1">
      <alignment horizontal="center" vertical="center" wrapText="1"/>
    </xf>
    <xf numFmtId="0" fontId="13"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 fillId="5" borderId="1" xfId="0" applyFont="1" applyFill="1" applyBorder="1" applyAlignment="1" applyProtection="1">
      <alignment horizontal="center" vertical="center" wrapText="1"/>
      <protection locked="0"/>
    </xf>
    <xf numFmtId="0" fontId="16" fillId="0" borderId="0" xfId="0" applyFont="1"/>
    <xf numFmtId="0" fontId="16" fillId="11" borderId="0" xfId="0" applyFont="1" applyFill="1"/>
    <xf numFmtId="0" fontId="16" fillId="12" borderId="0" xfId="0" applyFont="1" applyFill="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20" fillId="0" borderId="0" xfId="7" applyFont="1"/>
    <xf numFmtId="0" fontId="21" fillId="0" borderId="0" xfId="7" applyFont="1"/>
    <xf numFmtId="0" fontId="27" fillId="13" borderId="2" xfId="6" applyFont="1" applyFill="1" applyBorder="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26" fillId="0" borderId="0" xfId="6" applyFont="1" applyFill="1" applyBorder="1" applyAlignment="1">
      <alignment horizontal="center" vertical="center"/>
    </xf>
    <xf numFmtId="0" fontId="8" fillId="0" borderId="0" xfId="0" applyFont="1" applyAlignment="1">
      <alignment horizontal="center" vertical="center"/>
    </xf>
    <xf numFmtId="9" fontId="1" fillId="15" borderId="1" xfId="5"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1" fontId="6" fillId="19" borderId="1" xfId="0" applyNumberFormat="1" applyFont="1" applyFill="1" applyBorder="1" applyAlignment="1">
      <alignment horizontal="center" vertical="center" wrapText="1"/>
    </xf>
    <xf numFmtId="0" fontId="31" fillId="0" borderId="0" xfId="0" applyFont="1" applyAlignment="1">
      <alignment horizontal="center" vertical="center"/>
    </xf>
    <xf numFmtId="164" fontId="1" fillId="5" borderId="1" xfId="0" applyNumberFormat="1" applyFont="1" applyFill="1" applyBorder="1" applyAlignment="1">
      <alignment horizontal="left" vertical="center" wrapText="1" indent="1"/>
    </xf>
    <xf numFmtId="0" fontId="33" fillId="16" borderId="1" xfId="0" applyFont="1" applyFill="1" applyBorder="1" applyAlignment="1">
      <alignment horizontal="center" vertical="center" wrapText="1"/>
    </xf>
    <xf numFmtId="0" fontId="1" fillId="0" borderId="0" xfId="0" applyFont="1" applyAlignment="1">
      <alignment horizontal="center" vertical="center"/>
    </xf>
    <xf numFmtId="49" fontId="19" fillId="0" borderId="0" xfId="0" applyNumberFormat="1" applyFont="1" applyAlignment="1">
      <alignment horizontal="justify" vertical="center" wrapText="1"/>
    </xf>
    <xf numFmtId="0" fontId="35" fillId="0" borderId="0" xfId="0" applyFont="1" applyAlignment="1">
      <alignment vertical="center" wrapText="1"/>
    </xf>
    <xf numFmtId="0" fontId="35" fillId="0" borderId="0" xfId="0" applyFont="1" applyAlignment="1">
      <alignment wrapText="1"/>
    </xf>
    <xf numFmtId="0" fontId="0" fillId="0" borderId="0" xfId="0" applyAlignment="1">
      <alignment horizontal="center" vertical="center"/>
    </xf>
    <xf numFmtId="0" fontId="44" fillId="0" borderId="0" xfId="0" applyFont="1" applyAlignment="1">
      <alignment horizontal="center" vertical="center"/>
    </xf>
    <xf numFmtId="9" fontId="0" fillId="0" borderId="0" xfId="0" applyNumberFormat="1"/>
    <xf numFmtId="0" fontId="8" fillId="21" borderId="1" xfId="0" applyFont="1" applyFill="1" applyBorder="1"/>
    <xf numFmtId="0" fontId="8" fillId="21" borderId="1" xfId="0" applyFont="1" applyFill="1" applyBorder="1" applyAlignment="1">
      <alignment horizontal="center"/>
    </xf>
    <xf numFmtId="9" fontId="1" fillId="6" borderId="1" xfId="0" applyNumberFormat="1" applyFont="1" applyFill="1" applyBorder="1" applyAlignment="1">
      <alignment horizontal="center"/>
    </xf>
    <xf numFmtId="9" fontId="1" fillId="6" borderId="1" xfId="0" applyNumberFormat="1" applyFont="1" applyFill="1" applyBorder="1" applyAlignment="1">
      <alignment horizontal="center" vertical="center"/>
    </xf>
    <xf numFmtId="0" fontId="43" fillId="6" borderId="1" xfId="0" applyFont="1" applyFill="1" applyBorder="1"/>
    <xf numFmtId="2" fontId="0" fillId="0" borderId="0" xfId="0" applyNumberFormat="1"/>
    <xf numFmtId="0" fontId="40" fillId="0" borderId="0" xfId="0" applyFont="1"/>
    <xf numFmtId="0" fontId="12" fillId="0" borderId="13" xfId="6" applyFill="1" applyBorder="1" applyAlignment="1">
      <alignment horizontal="center" vertical="center" wrapText="1"/>
    </xf>
    <xf numFmtId="0" fontId="45" fillId="0" borderId="0" xfId="6" applyFont="1" applyFill="1" applyBorder="1" applyAlignment="1">
      <alignment horizontal="center" vertical="center"/>
    </xf>
    <xf numFmtId="0" fontId="45" fillId="0" borderId="0" xfId="6" applyFont="1" applyFill="1" applyAlignment="1">
      <alignment horizontal="center" vertical="center"/>
    </xf>
    <xf numFmtId="0" fontId="0" fillId="0" borderId="0" xfId="0" applyAlignment="1">
      <alignment vertical="center" wrapText="1"/>
    </xf>
    <xf numFmtId="0" fontId="35" fillId="0" borderId="0" xfId="0" applyFont="1" applyAlignment="1">
      <alignment horizontal="center" vertical="center"/>
    </xf>
    <xf numFmtId="0" fontId="7" fillId="0" borderId="0" xfId="0" applyFont="1" applyAlignment="1">
      <alignment horizontal="center" vertical="center"/>
    </xf>
    <xf numFmtId="0" fontId="33" fillId="0" borderId="0" xfId="0" applyFont="1"/>
    <xf numFmtId="0" fontId="1" fillId="0" borderId="0" xfId="0" applyFont="1" applyAlignment="1">
      <alignment horizontal="justify" vertical="center" wrapText="1"/>
    </xf>
    <xf numFmtId="0" fontId="5" fillId="0" borderId="0" xfId="0" applyFont="1" applyAlignment="1">
      <alignment horizontal="center" vertical="center"/>
    </xf>
    <xf numFmtId="0" fontId="5" fillId="0" borderId="0" xfId="0" applyFont="1" applyAlignment="1">
      <alignment vertical="center"/>
    </xf>
    <xf numFmtId="0" fontId="27" fillId="13" borderId="13" xfId="6" applyFont="1" applyFill="1" applyBorder="1" applyAlignment="1">
      <alignment horizontal="center" vertical="center" wrapText="1"/>
    </xf>
    <xf numFmtId="0" fontId="42" fillId="0" borderId="0" xfId="6" applyFont="1" applyFill="1" applyAlignment="1">
      <alignment horizontal="center" vertical="center"/>
    </xf>
    <xf numFmtId="0" fontId="42" fillId="0" borderId="0" xfId="6" applyFont="1" applyFill="1" applyBorder="1" applyAlignment="1">
      <alignment horizontal="center" vertical="center" wrapText="1"/>
    </xf>
    <xf numFmtId="0" fontId="47" fillId="0" borderId="0" xfId="0" applyFont="1"/>
    <xf numFmtId="1" fontId="47" fillId="0" borderId="0" xfId="0" applyNumberFormat="1" applyFont="1"/>
    <xf numFmtId="0" fontId="35" fillId="0" borderId="0" xfId="0" applyFont="1"/>
    <xf numFmtId="0" fontId="1" fillId="6" borderId="12"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left" vertical="center" wrapText="1" indent="1"/>
      <protection locked="0"/>
    </xf>
    <xf numFmtId="0" fontId="1" fillId="6" borderId="5"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1" fontId="6" fillId="19" borderId="1" xfId="0" applyNumberFormat="1" applyFont="1" applyFill="1" applyBorder="1" applyAlignment="1" applyProtection="1">
      <alignment horizontal="center" vertical="center" wrapText="1"/>
      <protection locked="0"/>
    </xf>
    <xf numFmtId="9" fontId="1" fillId="9" borderId="1" xfId="5" applyFont="1" applyFill="1" applyBorder="1" applyAlignment="1" applyProtection="1">
      <alignment horizontal="center" vertical="center" wrapText="1"/>
    </xf>
    <xf numFmtId="1" fontId="1" fillId="20" borderId="1" xfId="0" applyNumberFormat="1" applyFont="1" applyFill="1" applyBorder="1" applyAlignment="1" applyProtection="1">
      <alignment horizontal="center" vertical="center" wrapText="1"/>
      <protection locked="0"/>
    </xf>
    <xf numFmtId="0" fontId="39" fillId="0" borderId="0" xfId="0" applyFont="1" applyAlignment="1">
      <alignment horizontal="center" vertical="center"/>
    </xf>
    <xf numFmtId="0" fontId="54" fillId="0" borderId="0" xfId="0" applyFont="1" applyAlignment="1">
      <alignment vertical="center"/>
    </xf>
    <xf numFmtId="0" fontId="29" fillId="11" borderId="12" xfId="6" applyFont="1" applyFill="1" applyBorder="1" applyAlignment="1">
      <alignment horizontal="center" vertical="center"/>
    </xf>
    <xf numFmtId="0" fontId="47" fillId="22" borderId="1" xfId="0" applyFont="1" applyFill="1" applyBorder="1" applyAlignment="1" applyProtection="1">
      <alignment horizontal="left" vertical="center" wrapText="1" indent="1"/>
      <protection locked="0"/>
    </xf>
    <xf numFmtId="0" fontId="1" fillId="19" borderId="1" xfId="5" applyNumberFormat="1" applyFont="1" applyFill="1" applyBorder="1" applyAlignment="1" applyProtection="1">
      <alignment horizontal="left" vertical="center" wrapText="1" indent="1"/>
      <protection locked="0"/>
    </xf>
    <xf numFmtId="0" fontId="1" fillId="16" borderId="1" xfId="5" applyNumberFormat="1" applyFont="1" applyFill="1" applyBorder="1" applyAlignment="1" applyProtection="1">
      <alignment horizontal="left" vertical="center" wrapText="1" indent="1"/>
      <protection locked="0"/>
    </xf>
    <xf numFmtId="0" fontId="1" fillId="17" borderId="1" xfId="5" applyNumberFormat="1" applyFont="1" applyFill="1" applyBorder="1" applyAlignment="1" applyProtection="1">
      <alignment horizontal="left" vertical="center" wrapText="1" indent="1"/>
      <protection locked="0"/>
    </xf>
    <xf numFmtId="165" fontId="1" fillId="6" borderId="5"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1" fillId="6" borderId="2" xfId="0" applyFont="1" applyFill="1" applyBorder="1" applyAlignment="1" applyProtection="1">
      <alignment horizontal="left" vertical="center" wrapText="1" indent="1"/>
      <protection locked="0"/>
    </xf>
    <xf numFmtId="0" fontId="1" fillId="20" borderId="1" xfId="5" applyNumberFormat="1" applyFont="1" applyFill="1" applyBorder="1" applyAlignment="1" applyProtection="1">
      <alignment horizontal="left" vertical="center" wrapText="1" indent="1"/>
      <protection locked="0"/>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7" fillId="0" borderId="0" xfId="6" applyFont="1" applyFill="1" applyBorder="1" applyAlignment="1">
      <alignment horizontal="center"/>
    </xf>
    <xf numFmtId="0" fontId="51" fillId="11" borderId="0" xfId="6" applyFont="1" applyFill="1" applyBorder="1" applyAlignment="1">
      <alignment horizontal="center"/>
    </xf>
    <xf numFmtId="49" fontId="55" fillId="0" borderId="0" xfId="0" applyNumberFormat="1" applyFont="1" applyAlignment="1">
      <alignment horizontal="justify" vertical="center" wrapText="1"/>
    </xf>
    <xf numFmtId="0" fontId="46" fillId="0" borderId="0" xfId="0" applyFont="1" applyAlignment="1">
      <alignment horizontal="justify" vertical="center" wrapText="1"/>
    </xf>
    <xf numFmtId="0" fontId="18" fillId="10" borderId="0" xfId="7" applyFont="1" applyFill="1" applyAlignment="1">
      <alignment horizontal="center"/>
    </xf>
    <xf numFmtId="0" fontId="24" fillId="0" borderId="0" xfId="7" applyFont="1" applyAlignment="1">
      <alignment horizontal="right" vertical="center"/>
    </xf>
    <xf numFmtId="0" fontId="16" fillId="0" borderId="0" xfId="0" applyFont="1" applyAlignment="1">
      <alignment horizontal="right" vertical="center"/>
    </xf>
    <xf numFmtId="0" fontId="23"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5" fillId="11" borderId="0" xfId="6" applyFont="1" applyFill="1" applyAlignment="1" applyProtection="1">
      <alignment horizontal="center"/>
    </xf>
    <xf numFmtId="0" fontId="25" fillId="11" borderId="0" xfId="6" applyFont="1" applyFill="1" applyBorder="1" applyAlignment="1">
      <alignment horizontal="center"/>
    </xf>
    <xf numFmtId="0" fontId="52" fillId="0" borderId="0" xfId="7" applyFont="1" applyAlignment="1">
      <alignment horizontal="left" vertical="center" wrapText="1"/>
    </xf>
    <xf numFmtId="0" fontId="53" fillId="0" borderId="0" xfId="0" applyFont="1" applyAlignment="1">
      <alignment horizontal="left" vertical="center" wrapText="1"/>
    </xf>
    <xf numFmtId="0" fontId="31" fillId="3" borderId="0" xfId="0" applyFont="1" applyFill="1" applyAlignment="1">
      <alignment horizontal="center" vertical="center" wrapText="1"/>
    </xf>
    <xf numFmtId="0" fontId="22" fillId="5" borderId="10" xfId="0" applyFont="1" applyFill="1" applyBorder="1" applyAlignment="1">
      <alignment horizontal="left" vertical="center" wrapText="1"/>
    </xf>
    <xf numFmtId="0" fontId="22" fillId="5" borderId="0" xfId="0" applyFont="1" applyFill="1" applyAlignment="1">
      <alignment horizontal="left" vertical="center" wrapText="1"/>
    </xf>
    <xf numFmtId="0" fontId="15" fillId="0" borderId="0" xfId="0" applyFont="1" applyAlignment="1">
      <alignment horizontal="justify" vertical="center"/>
    </xf>
    <xf numFmtId="0" fontId="1" fillId="0" borderId="0" xfId="0" applyFont="1" applyAlignment="1">
      <alignment horizontal="justify" vertical="center"/>
    </xf>
    <xf numFmtId="0" fontId="16" fillId="0" borderId="0" xfId="0" applyFont="1" applyAlignment="1">
      <alignment horizontal="center"/>
    </xf>
    <xf numFmtId="0" fontId="0" fillId="0" borderId="0" xfId="0" applyAlignment="1">
      <alignment horizontal="center"/>
    </xf>
    <xf numFmtId="0" fontId="41" fillId="0" borderId="0" xfId="6" applyFont="1" applyFill="1" applyAlignment="1">
      <alignment horizontal="center" vertical="center"/>
    </xf>
    <xf numFmtId="0" fontId="39" fillId="3" borderId="0" xfId="0" applyFont="1" applyFill="1" applyAlignment="1">
      <alignment horizontal="center"/>
    </xf>
    <xf numFmtId="0" fontId="37" fillId="3" borderId="0" xfId="0" applyFont="1" applyFill="1" applyAlignment="1">
      <alignment horizontal="center" vertical="center" wrapText="1"/>
    </xf>
    <xf numFmtId="0" fontId="48" fillId="0" borderId="0" xfId="0" applyFont="1" applyAlignment="1">
      <alignment horizontal="center" vertical="center" wrapText="1"/>
    </xf>
    <xf numFmtId="0" fontId="22" fillId="0" borderId="0" xfId="0" applyFont="1" applyAlignment="1">
      <alignment horizontal="left" vertical="center" wrapText="1"/>
    </xf>
    <xf numFmtId="0" fontId="48" fillId="0" borderId="0" xfId="0" applyFont="1" applyAlignment="1">
      <alignment horizontal="left" vertical="center" wrapText="1"/>
    </xf>
    <xf numFmtId="0" fontId="48" fillId="0" borderId="0" xfId="0" applyFont="1"/>
    <xf numFmtId="0" fontId="5" fillId="3" borderId="0" xfId="0" applyFont="1" applyFill="1" applyAlignment="1">
      <alignment horizontal="center" vertical="center"/>
    </xf>
    <xf numFmtId="0" fontId="34" fillId="0" borderId="0" xfId="0" applyFont="1"/>
    <xf numFmtId="0" fontId="11" fillId="14" borderId="10" xfId="0" applyFont="1" applyFill="1" applyBorder="1" applyAlignment="1">
      <alignment horizontal="center"/>
    </xf>
    <xf numFmtId="0" fontId="11" fillId="14" borderId="0" xfId="0" applyFont="1" applyFill="1" applyAlignment="1">
      <alignment horizontal="center"/>
    </xf>
    <xf numFmtId="0" fontId="0" fillId="0" borderId="0" xfId="0"/>
    <xf numFmtId="0" fontId="1" fillId="0" borderId="10" xfId="0" applyFont="1" applyBorder="1" applyAlignment="1">
      <alignment horizontal="center"/>
    </xf>
    <xf numFmtId="0" fontId="1" fillId="0" borderId="0" xfId="0" applyFont="1" applyAlignment="1">
      <alignment horizontal="center"/>
    </xf>
    <xf numFmtId="0" fontId="1" fillId="0" borderId="0" xfId="0" applyFont="1" applyAlignment="1">
      <alignment horizontal="justify" vertical="center" wrapText="1"/>
    </xf>
    <xf numFmtId="0" fontId="0" fillId="0" borderId="0" xfId="0" applyAlignment="1">
      <alignment wrapText="1"/>
    </xf>
    <xf numFmtId="0" fontId="1" fillId="0" borderId="10" xfId="0" applyFont="1" applyBorder="1" applyAlignment="1">
      <alignment horizontal="left"/>
    </xf>
    <xf numFmtId="0" fontId="1" fillId="0" borderId="0" xfId="0" applyFont="1" applyAlignment="1">
      <alignment horizontal="left"/>
    </xf>
    <xf numFmtId="0" fontId="1" fillId="13" borderId="10" xfId="0" applyFont="1" applyFill="1" applyBorder="1" applyAlignment="1">
      <alignment horizontal="left"/>
    </xf>
    <xf numFmtId="0" fontId="1" fillId="13" borderId="0" xfId="0" applyFont="1" applyFill="1" applyAlignment="1">
      <alignment horizontal="left"/>
    </xf>
    <xf numFmtId="0" fontId="1" fillId="13" borderId="10" xfId="0" applyFont="1" applyFill="1" applyBorder="1" applyAlignment="1">
      <alignment horizontal="center"/>
    </xf>
    <xf numFmtId="0" fontId="1" fillId="13" borderId="0" xfId="0" applyFont="1" applyFill="1" applyAlignment="1">
      <alignment horizontal="center"/>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7" fillId="13" borderId="5" xfId="6" applyFont="1" applyFill="1" applyBorder="1" applyAlignment="1">
      <alignment horizontal="center" vertical="center" wrapText="1"/>
    </xf>
    <xf numFmtId="0" fontId="27" fillId="13" borderId="12"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39" fillId="3" borderId="0" xfId="0" applyFont="1" applyFill="1" applyAlignment="1">
      <alignment horizontal="center" vertical="center"/>
    </xf>
    <xf numFmtId="0" fontId="0" fillId="0" borderId="0" xfId="0" applyAlignment="1">
      <alignment horizontal="center" vertical="center"/>
    </xf>
    <xf numFmtId="0" fontId="6" fillId="3" borderId="2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1" fillId="0" borderId="0" xfId="0" applyFont="1" applyAlignment="1">
      <alignment wrapText="1"/>
    </xf>
    <xf numFmtId="0" fontId="11" fillId="18"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37" fillId="18" borderId="5" xfId="0" applyFont="1" applyFill="1" applyBorder="1" applyAlignment="1">
      <alignment horizontal="center" vertical="center"/>
    </xf>
    <xf numFmtId="0" fontId="38" fillId="18" borderId="15" xfId="0" applyFont="1" applyFill="1" applyBorder="1"/>
    <xf numFmtId="0" fontId="0" fillId="0" borderId="12" xfId="0" applyBorder="1"/>
    <xf numFmtId="0" fontId="6" fillId="17" borderId="5" xfId="0" applyFont="1" applyFill="1" applyBorder="1" applyAlignment="1">
      <alignment horizontal="center" vertical="center"/>
    </xf>
    <xf numFmtId="0" fontId="6" fillId="17" borderId="15" xfId="0" applyFont="1" applyFill="1" applyBorder="1" applyAlignment="1">
      <alignment horizontal="center" vertical="center"/>
    </xf>
    <xf numFmtId="0" fontId="0" fillId="0" borderId="12" xfId="0" applyBorder="1" applyAlignment="1">
      <alignment horizontal="center" vertical="center"/>
    </xf>
    <xf numFmtId="0" fontId="33" fillId="16" borderId="5" xfId="0" applyFont="1" applyFill="1" applyBorder="1" applyAlignment="1">
      <alignment horizontal="center" vertical="center"/>
    </xf>
    <xf numFmtId="0" fontId="33" fillId="16" borderId="15" xfId="0" applyFont="1" applyFill="1" applyBorder="1" applyAlignment="1">
      <alignment horizontal="center" vertical="center"/>
    </xf>
    <xf numFmtId="0" fontId="1" fillId="0" borderId="0" xfId="0" applyFont="1" applyAlignment="1">
      <alignment horizontal="center" vertical="center"/>
    </xf>
    <xf numFmtId="0" fontId="37" fillId="3" borderId="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1" fillId="3" borderId="0" xfId="0" applyFont="1" applyFill="1" applyAlignment="1">
      <alignment horizontal="center" vertical="center"/>
    </xf>
    <xf numFmtId="0" fontId="29" fillId="13" borderId="8" xfId="6" applyFont="1" applyFill="1" applyBorder="1" applyAlignment="1">
      <alignment horizontal="center" vertical="center"/>
    </xf>
    <xf numFmtId="0" fontId="29" fillId="13" borderId="9" xfId="6" applyFont="1" applyFill="1" applyBorder="1" applyAlignment="1">
      <alignment horizontal="center" vertical="center"/>
    </xf>
    <xf numFmtId="0" fontId="29" fillId="13" borderId="13" xfId="6" applyFont="1" applyFill="1" applyBorder="1" applyAlignment="1">
      <alignment horizontal="center" vertical="center"/>
    </xf>
    <xf numFmtId="0" fontId="11" fillId="18"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54" fillId="0" borderId="0" xfId="0" applyFont="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11" fillId="18" borderId="1" xfId="0" applyFont="1" applyFill="1" applyBorder="1" applyAlignment="1">
      <alignment horizontal="center" vertical="center" wrapText="1"/>
    </xf>
    <xf numFmtId="0" fontId="37" fillId="3" borderId="5"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2" xfId="0" applyFont="1" applyFill="1" applyBorder="1" applyAlignment="1">
      <alignment horizontal="center" vertical="center"/>
    </xf>
    <xf numFmtId="0" fontId="49" fillId="13" borderId="8" xfId="6" applyFont="1" applyFill="1" applyBorder="1" applyAlignment="1">
      <alignment horizontal="center" vertical="center"/>
    </xf>
    <xf numFmtId="0" fontId="49" fillId="13" borderId="9" xfId="6" applyFont="1" applyFill="1" applyBorder="1" applyAlignment="1">
      <alignment horizontal="center" vertical="center"/>
    </xf>
    <xf numFmtId="0" fontId="49" fillId="13" borderId="13" xfId="6" applyFont="1" applyFill="1" applyBorder="1" applyAlignment="1">
      <alignment horizontal="center" vertical="center"/>
    </xf>
    <xf numFmtId="0" fontId="11" fillId="18" borderId="3" xfId="0" applyFont="1" applyFill="1" applyBorder="1" applyAlignment="1">
      <alignment horizontal="center" vertical="center" wrapText="1"/>
    </xf>
    <xf numFmtId="0" fontId="6" fillId="17" borderId="8" xfId="0" applyFont="1" applyFill="1" applyBorder="1" applyAlignment="1">
      <alignment horizontal="center" vertical="center"/>
    </xf>
    <xf numFmtId="0" fontId="6" fillId="17" borderId="9" xfId="0" applyFont="1" applyFill="1" applyBorder="1" applyAlignment="1">
      <alignment horizontal="center" vertical="center"/>
    </xf>
    <xf numFmtId="0" fontId="0" fillId="0" borderId="13" xfId="0" applyBorder="1" applyAlignment="1">
      <alignment horizontal="center" vertical="center"/>
    </xf>
    <xf numFmtId="0" fontId="33" fillId="16" borderId="8" xfId="0" applyFont="1" applyFill="1" applyBorder="1" applyAlignment="1">
      <alignment horizontal="center" vertical="center"/>
    </xf>
    <xf numFmtId="0" fontId="33" fillId="16" borderId="9" xfId="0" applyFont="1" applyFill="1" applyBorder="1" applyAlignment="1">
      <alignment horizontal="center" vertical="center"/>
    </xf>
    <xf numFmtId="0" fontId="32" fillId="2" borderId="0" xfId="0" applyFont="1" applyFill="1" applyAlignment="1">
      <alignment horizontal="center" vertical="center"/>
    </xf>
    <xf numFmtId="9" fontId="46" fillId="0" borderId="17" xfId="0" applyNumberFormat="1" applyFont="1" applyBorder="1" applyAlignment="1">
      <alignment horizontal="center" vertic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0" xfId="0" applyFont="1" applyBorder="1" applyAlignment="1">
      <alignment horizontal="center" vertical="center"/>
    </xf>
    <xf numFmtId="0" fontId="46" fillId="0" borderId="21" xfId="0" applyFont="1" applyBorder="1" applyAlignment="1">
      <alignment horizontal="center" vertical="center"/>
    </xf>
    <xf numFmtId="0" fontId="46" fillId="0" borderId="22" xfId="0" applyFont="1" applyBorder="1" applyAlignment="1">
      <alignment horizontal="center" vertical="center"/>
    </xf>
    <xf numFmtId="0" fontId="17" fillId="0" borderId="0" xfId="6" applyFont="1" applyAlignment="1"/>
    <xf numFmtId="0" fontId="1"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-1.5</c:v>
                </c:pt>
                <c:pt idx="1">
                  <c:v>3</c:v>
                </c:pt>
                <c:pt idx="2">
                  <c:v>198.5</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21.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20.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9.svg"/><Relationship Id="rId11" Type="http://schemas.openxmlformats.org/officeDocument/2006/relationships/hyperlink" Target="#'INDICADOR IMPACTO-LITIGIO'!F8"/><Relationship Id="rId5" Type="http://schemas.openxmlformats.org/officeDocument/2006/relationships/image" Target="../media/image18.png"/><Relationship Id="rId15" Type="http://schemas.openxmlformats.org/officeDocument/2006/relationships/hyperlink" Target="#'REPORTE ACUMULADO'!A1"/><Relationship Id="rId10" Type="http://schemas.openxmlformats.org/officeDocument/2006/relationships/image" Target="../media/image23.svg"/><Relationship Id="rId4" Type="http://schemas.openxmlformats.org/officeDocument/2006/relationships/image" Target="../media/image2.svg"/><Relationship Id="rId9" Type="http://schemas.openxmlformats.org/officeDocument/2006/relationships/image" Target="../media/image22.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4.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4.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2.xml.rels><?xml version="1.0" encoding="UTF-8" standalone="yes"?>
<Relationships xmlns="http://schemas.openxmlformats.org/package/2006/relationships"><Relationship Id="rId3" Type="http://schemas.openxmlformats.org/officeDocument/2006/relationships/hyperlink" Target="#FORMULACI&#211;N!A51"/><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7.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11" Type="http://schemas.openxmlformats.org/officeDocument/2006/relationships/hyperlink" Target="#'REPORTE DE LITIGIOSIDAD'!A1"/><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PLAN DE ACCI&#211;N SIN LISTADO'!A1"/><Relationship Id="rId5" Type="http://schemas.openxmlformats.org/officeDocument/2006/relationships/image" Target="../media/image17.png"/><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81488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69847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92071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10592</xdr:colOff>
      <xdr:row>0</xdr:row>
      <xdr:rowOff>0</xdr:rowOff>
    </xdr:from>
    <xdr:to>
      <xdr:col>6</xdr:col>
      <xdr:colOff>637232</xdr:colOff>
      <xdr:row>5</xdr:row>
      <xdr:rowOff>57979</xdr:rowOff>
    </xdr:to>
    <xdr:pic>
      <xdr:nvPicPr>
        <xdr:cNvPr id="10" name="Imagen 9">
          <a:extLst>
            <a:ext uri="{FF2B5EF4-FFF2-40B4-BE49-F238E27FC236}">
              <a16:creationId xmlns:a16="http://schemas.microsoft.com/office/drawing/2014/main" id="{74942BDF-4921-4E9C-AD00-A52D01376C64}"/>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t="20380" b="40802"/>
        <a:stretch/>
      </xdr:blipFill>
      <xdr:spPr>
        <a:xfrm>
          <a:off x="391592" y="0"/>
          <a:ext cx="4436640" cy="1010479"/>
        </a:xfrm>
        <a:prstGeom prst="rect">
          <a:avLst/>
        </a:prstGeom>
      </xdr:spPr>
    </xdr:pic>
    <xdr:clientData/>
  </xdr:twoCellAnchor>
  <xdr:twoCellAnchor editAs="oneCell">
    <xdr:from>
      <xdr:col>11</xdr:col>
      <xdr:colOff>466725</xdr:colOff>
      <xdr:row>0</xdr:row>
      <xdr:rowOff>209550</xdr:rowOff>
    </xdr:from>
    <xdr:to>
      <xdr:col>12</xdr:col>
      <xdr:colOff>551815</xdr:colOff>
      <xdr:row>4</xdr:row>
      <xdr:rowOff>86360</xdr:rowOff>
    </xdr:to>
    <xdr:pic>
      <xdr:nvPicPr>
        <xdr:cNvPr id="2" name="Imagen 1" descr="Logotipo&#10;&#10;El contenido generado por IA puede ser incorrecto.">
          <a:extLst>
            <a:ext uri="{FF2B5EF4-FFF2-40B4-BE49-F238E27FC236}">
              <a16:creationId xmlns:a16="http://schemas.microsoft.com/office/drawing/2014/main" id="{5F5B9E4E-8B0E-47B9-80C3-43406FD9EF3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9934" b="9928"/>
        <a:stretch>
          <a:fillRect/>
        </a:stretch>
      </xdr:blipFill>
      <xdr:spPr bwMode="auto">
        <a:xfrm>
          <a:off x="8467725" y="209550"/>
          <a:ext cx="847090" cy="829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122167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112642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131692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45966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16</xdr:row>
      <xdr:rowOff>176250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16</xdr:row>
      <xdr:rowOff>173850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150742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14</xdr:col>
      <xdr:colOff>539750</xdr:colOff>
      <xdr:row>10</xdr:row>
      <xdr:rowOff>133350</xdr:rowOff>
    </xdr:from>
    <xdr:to>
      <xdr:col>16</xdr:col>
      <xdr:colOff>539750</xdr:colOff>
      <xdr:row>13</xdr:row>
      <xdr:rowOff>85725</xdr:rowOff>
    </xdr:to>
    <xdr:sp macro="" textlink="">
      <xdr:nvSpPr>
        <xdr:cNvPr id="36" name="Rectángulo 35">
          <a:extLst>
            <a:ext uri="{FF2B5EF4-FFF2-40B4-BE49-F238E27FC236}">
              <a16:creationId xmlns:a16="http://schemas.microsoft.com/office/drawing/2014/main" id="{08A68D63-6CA5-4176-A466-DC60896ED7AB}"/>
            </a:ext>
          </a:extLst>
        </xdr:cNvPr>
        <xdr:cNvSpPr/>
      </xdr:nvSpPr>
      <xdr:spPr>
        <a:xfrm>
          <a:off x="10417175" y="2085975"/>
          <a:ext cx="1524000" cy="523875"/>
        </a:xfrm>
        <a:prstGeom prst="rect">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chemeClr val="bg1"/>
              </a:solidFill>
              <a:latin typeface="Work Sans" panose="00000500000000000000" pitchFamily="50" charset="0"/>
            </a:rPr>
            <a:t>ENVÍO DE EXCEL A LA ANDJE</a:t>
          </a:r>
        </a:p>
      </xdr:txBody>
    </xdr:sp>
    <xdr:clientData/>
  </xdr:twoCellAnchor>
  <xdr:twoCellAnchor>
    <xdr:from>
      <xdr:col>14</xdr:col>
      <xdr:colOff>539750</xdr:colOff>
      <xdr:row>13</xdr:row>
      <xdr:rowOff>95249</xdr:rowOff>
    </xdr:from>
    <xdr:to>
      <xdr:col>16</xdr:col>
      <xdr:colOff>539750</xdr:colOff>
      <xdr:row>17</xdr:row>
      <xdr:rowOff>152400</xdr:rowOff>
    </xdr:to>
    <xdr:sp macro="" textlink="">
      <xdr:nvSpPr>
        <xdr:cNvPr id="37" name="Rectángulo 36">
          <a:extLst>
            <a:ext uri="{FF2B5EF4-FFF2-40B4-BE49-F238E27FC236}">
              <a16:creationId xmlns:a16="http://schemas.microsoft.com/office/drawing/2014/main" id="{9DC233D1-B876-4526-B0BA-A72AE95C5BAB}"/>
            </a:ext>
          </a:extLst>
        </xdr:cNvPr>
        <xdr:cNvSpPr/>
      </xdr:nvSpPr>
      <xdr:spPr>
        <a:xfrm>
          <a:off x="10417175" y="2619374"/>
          <a:ext cx="1524000" cy="819151"/>
        </a:xfrm>
        <a:prstGeom prst="rect">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A más tardar el 28 de feb. del año posterior a la implementación</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501650</xdr:colOff>
      <xdr:row>12</xdr:row>
      <xdr:rowOff>14288</xdr:rowOff>
    </xdr:from>
    <xdr:to>
      <xdr:col>14</xdr:col>
      <xdr:colOff>539750</xdr:colOff>
      <xdr:row>12</xdr:row>
      <xdr:rowOff>14288</xdr:rowOff>
    </xdr:to>
    <xdr:cxnSp macro="">
      <xdr:nvCxnSpPr>
        <xdr:cNvPr id="18" name="Conector recto de flecha 17">
          <a:extLst>
            <a:ext uri="{FF2B5EF4-FFF2-40B4-BE49-F238E27FC236}">
              <a16:creationId xmlns:a16="http://schemas.microsoft.com/office/drawing/2014/main" id="{8A5A15D8-4D5F-4AF6-86C1-1206A5BEB6DA}"/>
            </a:ext>
          </a:extLst>
        </xdr:cNvPr>
        <xdr:cNvCxnSpPr>
          <a:stCxn id="30" idx="3"/>
          <a:endCxn id="36" idx="1"/>
        </xdr:cNvCxnSpPr>
      </xdr:nvCxnSpPr>
      <xdr:spPr>
        <a:xfrm>
          <a:off x="9617075" y="2347913"/>
          <a:ext cx="800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30</xdr:row>
      <xdr:rowOff>169792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9</xdr:row>
      <xdr:rowOff>166687</xdr:rowOff>
    </xdr:from>
    <xdr:to>
      <xdr:col>4</xdr:col>
      <xdr:colOff>657225</xdr:colOff>
      <xdr:row>12</xdr:row>
      <xdr:rowOff>29103</xdr:rowOff>
    </xdr:to>
    <xdr:sp macro="" textlink="">
      <xdr:nvSpPr>
        <xdr:cNvPr id="2" name="Rectángulo 1">
          <a:extLst>
            <a:ext uri="{FF2B5EF4-FFF2-40B4-BE49-F238E27FC236}">
              <a16:creationId xmlns:a16="http://schemas.microsoft.com/office/drawing/2014/main" id="{9ACC4726-3E5E-4CFA-AE3F-BB44296557DE}"/>
            </a:ext>
          </a:extLst>
        </xdr:cNvPr>
        <xdr:cNvSpPr/>
      </xdr:nvSpPr>
      <xdr:spPr>
        <a:xfrm>
          <a:off x="7620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a:t>
          </a:r>
          <a:r>
            <a:rPr lang="es-CO" sz="1100" baseline="0">
              <a:latin typeface="Work Sans" panose="00000500000000000000" pitchFamily="50" charset="0"/>
            </a:rPr>
            <a:t> ENVÍA SOLICITUD DE CREACIÓN DE CAUSA A LA ANDJE</a:t>
          </a:r>
        </a:p>
      </xdr:txBody>
    </xdr:sp>
    <xdr:clientData/>
  </xdr:twoCellAnchor>
  <xdr:twoCellAnchor>
    <xdr:from>
      <xdr:col>1</xdr:col>
      <xdr:colOff>0</xdr:colOff>
      <xdr:row>12</xdr:row>
      <xdr:rowOff>38100</xdr:rowOff>
    </xdr:from>
    <xdr:to>
      <xdr:col>4</xdr:col>
      <xdr:colOff>657225</xdr:colOff>
      <xdr:row>14</xdr:row>
      <xdr:rowOff>91016</xdr:rowOff>
    </xdr:to>
    <xdr:sp macro="" textlink="">
      <xdr:nvSpPr>
        <xdr:cNvPr id="3" name="Rectángulo 2">
          <a:extLst>
            <a:ext uri="{FF2B5EF4-FFF2-40B4-BE49-F238E27FC236}">
              <a16:creationId xmlns:a16="http://schemas.microsoft.com/office/drawing/2014/main" id="{E6BBBBDF-0163-4E25-AD90-3C851DF4B437}"/>
            </a:ext>
          </a:extLst>
        </xdr:cNvPr>
        <xdr:cNvSpPr/>
      </xdr:nvSpPr>
      <xdr:spPr>
        <a:xfrm>
          <a:off x="762000" y="4276725"/>
          <a:ext cx="2943225" cy="433916"/>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chemeClr val="bg1">
                  <a:lumMod val="50000"/>
                </a:schemeClr>
              </a:solidFill>
              <a:latin typeface="Work Sans" panose="00000500000000000000" pitchFamily="50" charset="0"/>
            </a:rPr>
            <a:t>Enviar a soporte.ekogui@defensajuridica.gov.co</a:t>
          </a:r>
        </a:p>
      </xdr:txBody>
    </xdr:sp>
    <xdr:clientData/>
  </xdr:twoCellAnchor>
  <xdr:twoCellAnchor>
    <xdr:from>
      <xdr:col>5</xdr:col>
      <xdr:colOff>685800</xdr:colOff>
      <xdr:row>9</xdr:row>
      <xdr:rowOff>166687</xdr:rowOff>
    </xdr:from>
    <xdr:to>
      <xdr:col>9</xdr:col>
      <xdr:colOff>581025</xdr:colOff>
      <xdr:row>12</xdr:row>
      <xdr:rowOff>29103</xdr:rowOff>
    </xdr:to>
    <xdr:sp macro="" textlink="">
      <xdr:nvSpPr>
        <xdr:cNvPr id="4" name="Rectángulo 3">
          <a:extLst>
            <a:ext uri="{FF2B5EF4-FFF2-40B4-BE49-F238E27FC236}">
              <a16:creationId xmlns:a16="http://schemas.microsoft.com/office/drawing/2014/main" id="{EC17A840-A33F-4436-A727-901EA6DDE05A}"/>
            </a:ext>
          </a:extLst>
        </xdr:cNvPr>
        <xdr:cNvSpPr/>
      </xdr:nvSpPr>
      <xdr:spPr>
        <a:xfrm>
          <a:off x="44958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EVALÚA  SI PROCEDE LA CREACIÓN DE LA CAUSA</a:t>
          </a:r>
        </a:p>
      </xdr:txBody>
    </xdr:sp>
    <xdr:clientData/>
  </xdr:twoCellAnchor>
  <xdr:twoCellAnchor>
    <xdr:from>
      <xdr:col>10</xdr:col>
      <xdr:colOff>390525</xdr:colOff>
      <xdr:row>6</xdr:row>
      <xdr:rowOff>180975</xdr:rowOff>
    </xdr:from>
    <xdr:to>
      <xdr:col>14</xdr:col>
      <xdr:colOff>285750</xdr:colOff>
      <xdr:row>8</xdr:row>
      <xdr:rowOff>43391</xdr:rowOff>
    </xdr:to>
    <xdr:sp macro="" textlink="">
      <xdr:nvSpPr>
        <xdr:cNvPr id="5" name="Rectángulo 4">
          <a:extLst>
            <a:ext uri="{FF2B5EF4-FFF2-40B4-BE49-F238E27FC236}">
              <a16:creationId xmlns:a16="http://schemas.microsoft.com/office/drawing/2014/main" id="{0C5018DB-1E5F-4EA1-928A-64555099EDB2}"/>
            </a:ext>
          </a:extLst>
        </xdr:cNvPr>
        <xdr:cNvSpPr/>
      </xdr:nvSpPr>
      <xdr:spPr>
        <a:xfrm>
          <a:off x="8010525" y="1562100"/>
          <a:ext cx="2943225" cy="243416"/>
        </a:xfrm>
        <a:prstGeom prst="rect">
          <a:avLst/>
        </a:prstGeom>
        <a:solidFill>
          <a:srgbClr val="63BE7B"/>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CREA LA CAUSA</a:t>
          </a:r>
        </a:p>
      </xdr:txBody>
    </xdr:sp>
    <xdr:clientData/>
  </xdr:twoCellAnchor>
  <xdr:twoCellAnchor>
    <xdr:from>
      <xdr:col>10</xdr:col>
      <xdr:colOff>390525</xdr:colOff>
      <xdr:row>14</xdr:row>
      <xdr:rowOff>25928</xdr:rowOff>
    </xdr:from>
    <xdr:to>
      <xdr:col>14</xdr:col>
      <xdr:colOff>285750</xdr:colOff>
      <xdr:row>15</xdr:row>
      <xdr:rowOff>114300</xdr:rowOff>
    </xdr:to>
    <xdr:sp macro="" textlink="">
      <xdr:nvSpPr>
        <xdr:cNvPr id="6" name="Rectángulo 5">
          <a:extLst>
            <a:ext uri="{FF2B5EF4-FFF2-40B4-BE49-F238E27FC236}">
              <a16:creationId xmlns:a16="http://schemas.microsoft.com/office/drawing/2014/main" id="{80B3478E-5063-4B6E-8EE6-8C07B68EC200}"/>
            </a:ext>
          </a:extLst>
        </xdr:cNvPr>
        <xdr:cNvSpPr/>
      </xdr:nvSpPr>
      <xdr:spPr>
        <a:xfrm>
          <a:off x="8010525" y="2931053"/>
          <a:ext cx="2943225" cy="278872"/>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latin typeface="Work Sans" panose="00000500000000000000" pitchFamily="50" charset="0"/>
            </a:rPr>
            <a:t>NO CREA LA CAUSA</a:t>
          </a:r>
        </a:p>
      </xdr:txBody>
    </xdr:sp>
    <xdr:clientData/>
  </xdr:twoCellAnchor>
  <xdr:twoCellAnchor>
    <xdr:from>
      <xdr:col>15</xdr:col>
      <xdr:colOff>285750</xdr:colOff>
      <xdr:row>6</xdr:row>
      <xdr:rowOff>28574</xdr:rowOff>
    </xdr:from>
    <xdr:to>
      <xdr:col>19</xdr:col>
      <xdr:colOff>180975</xdr:colOff>
      <xdr:row>8</xdr:row>
      <xdr:rowOff>190499</xdr:rowOff>
    </xdr:to>
    <xdr:sp macro="" textlink="">
      <xdr:nvSpPr>
        <xdr:cNvPr id="7" name="Rectángulo 6">
          <a:extLst>
            <a:ext uri="{FF2B5EF4-FFF2-40B4-BE49-F238E27FC236}">
              <a16:creationId xmlns:a16="http://schemas.microsoft.com/office/drawing/2014/main" id="{B2397D61-26AE-45F9-9C28-83C81DD12190}"/>
            </a:ext>
          </a:extLst>
        </xdr:cNvPr>
        <xdr:cNvSpPr/>
      </xdr:nvSpPr>
      <xdr:spPr>
        <a:xfrm>
          <a:off x="11715750" y="1409699"/>
          <a:ext cx="2943225" cy="5429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a:t>
          </a:r>
        </a:p>
      </xdr:txBody>
    </xdr:sp>
    <xdr:clientData/>
  </xdr:twoCellAnchor>
  <xdr:twoCellAnchor>
    <xdr:from>
      <xdr:col>15</xdr:col>
      <xdr:colOff>295275</xdr:colOff>
      <xdr:row>12</xdr:row>
      <xdr:rowOff>171449</xdr:rowOff>
    </xdr:from>
    <xdr:to>
      <xdr:col>19</xdr:col>
      <xdr:colOff>190500</xdr:colOff>
      <xdr:row>16</xdr:row>
      <xdr:rowOff>161924</xdr:rowOff>
    </xdr:to>
    <xdr:sp macro="" textlink="">
      <xdr:nvSpPr>
        <xdr:cNvPr id="8" name="Rectángulo 7">
          <a:extLst>
            <a:ext uri="{FF2B5EF4-FFF2-40B4-BE49-F238E27FC236}">
              <a16:creationId xmlns:a16="http://schemas.microsoft.com/office/drawing/2014/main" id="{F7EB5243-DF14-4AE3-B3D8-8FFA45D63F3A}"/>
            </a:ext>
          </a:extLst>
        </xdr:cNvPr>
        <xdr:cNvSpPr/>
      </xdr:nvSpPr>
      <xdr:spPr>
        <a:xfrm>
          <a:off x="11725275" y="4410074"/>
          <a:ext cx="2943225" cy="75247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 ACLARANDO EL MOTIVO Y SUGIRIENDO OTRAS CAUSAS A UTILIZAR</a:t>
          </a:r>
        </a:p>
      </xdr:txBody>
    </xdr:sp>
    <xdr:clientData/>
  </xdr:twoCellAnchor>
  <xdr:twoCellAnchor>
    <xdr:from>
      <xdr:col>4</xdr:col>
      <xdr:colOff>657225</xdr:colOff>
      <xdr:row>11</xdr:row>
      <xdr:rowOff>2645</xdr:rowOff>
    </xdr:from>
    <xdr:to>
      <xdr:col>5</xdr:col>
      <xdr:colOff>685800</xdr:colOff>
      <xdr:row>11</xdr:row>
      <xdr:rowOff>2645</xdr:rowOff>
    </xdr:to>
    <xdr:cxnSp macro="">
      <xdr:nvCxnSpPr>
        <xdr:cNvPr id="9" name="Conector recto de flecha 8">
          <a:extLst>
            <a:ext uri="{FF2B5EF4-FFF2-40B4-BE49-F238E27FC236}">
              <a16:creationId xmlns:a16="http://schemas.microsoft.com/office/drawing/2014/main" id="{0B844D0C-7A17-47E2-A708-15BEE1614A1B}"/>
            </a:ext>
          </a:extLst>
        </xdr:cNvPr>
        <xdr:cNvCxnSpPr>
          <a:stCxn id="2" idx="3"/>
          <a:endCxn id="4" idx="1"/>
        </xdr:cNvCxnSpPr>
      </xdr:nvCxnSpPr>
      <xdr:spPr>
        <a:xfrm>
          <a:off x="3705225" y="4050770"/>
          <a:ext cx="7905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7</xdr:row>
      <xdr:rowOff>112183</xdr:rowOff>
    </xdr:from>
    <xdr:to>
      <xdr:col>10</xdr:col>
      <xdr:colOff>390525</xdr:colOff>
      <xdr:row>11</xdr:row>
      <xdr:rowOff>2645</xdr:rowOff>
    </xdr:to>
    <xdr:cxnSp macro="">
      <xdr:nvCxnSpPr>
        <xdr:cNvPr id="10" name="Conector: angular 9">
          <a:extLst>
            <a:ext uri="{FF2B5EF4-FFF2-40B4-BE49-F238E27FC236}">
              <a16:creationId xmlns:a16="http://schemas.microsoft.com/office/drawing/2014/main" id="{A38727D2-6ED7-47F6-8A96-F765A40F9CFE}"/>
            </a:ext>
          </a:extLst>
        </xdr:cNvPr>
        <xdr:cNvCxnSpPr>
          <a:stCxn id="4" idx="3"/>
          <a:endCxn id="5" idx="1"/>
        </xdr:cNvCxnSpPr>
      </xdr:nvCxnSpPr>
      <xdr:spPr>
        <a:xfrm flipV="1">
          <a:off x="7439025" y="1683808"/>
          <a:ext cx="571500" cy="6524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11</xdr:row>
      <xdr:rowOff>2645</xdr:rowOff>
    </xdr:from>
    <xdr:to>
      <xdr:col>10</xdr:col>
      <xdr:colOff>390525</xdr:colOff>
      <xdr:row>14</xdr:row>
      <xdr:rowOff>165364</xdr:rowOff>
    </xdr:to>
    <xdr:cxnSp macro="">
      <xdr:nvCxnSpPr>
        <xdr:cNvPr id="11" name="Conector: angular 10">
          <a:extLst>
            <a:ext uri="{FF2B5EF4-FFF2-40B4-BE49-F238E27FC236}">
              <a16:creationId xmlns:a16="http://schemas.microsoft.com/office/drawing/2014/main" id="{FD3CE3AA-506D-4C72-BE64-FA366922CB0E}"/>
            </a:ext>
          </a:extLst>
        </xdr:cNvPr>
        <xdr:cNvCxnSpPr>
          <a:stCxn id="4" idx="3"/>
          <a:endCxn id="6" idx="1"/>
        </xdr:cNvCxnSpPr>
      </xdr:nvCxnSpPr>
      <xdr:spPr>
        <a:xfrm>
          <a:off x="7439025" y="2336270"/>
          <a:ext cx="571500" cy="73421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7</xdr:row>
      <xdr:rowOff>109537</xdr:rowOff>
    </xdr:from>
    <xdr:to>
      <xdr:col>15</xdr:col>
      <xdr:colOff>285750</xdr:colOff>
      <xdr:row>7</xdr:row>
      <xdr:rowOff>112183</xdr:rowOff>
    </xdr:to>
    <xdr:cxnSp macro="">
      <xdr:nvCxnSpPr>
        <xdr:cNvPr id="12" name="Conector recto de flecha 11">
          <a:extLst>
            <a:ext uri="{FF2B5EF4-FFF2-40B4-BE49-F238E27FC236}">
              <a16:creationId xmlns:a16="http://schemas.microsoft.com/office/drawing/2014/main" id="{9F0EFF43-93EB-469B-871F-38F246A0CBE9}"/>
            </a:ext>
          </a:extLst>
        </xdr:cNvPr>
        <xdr:cNvCxnSpPr>
          <a:stCxn id="5" idx="3"/>
          <a:endCxn id="7" idx="1"/>
        </xdr:cNvCxnSpPr>
      </xdr:nvCxnSpPr>
      <xdr:spPr>
        <a:xfrm flipV="1">
          <a:off x="10953750" y="1681162"/>
          <a:ext cx="762000" cy="26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14</xdr:row>
      <xdr:rowOff>165364</xdr:rowOff>
    </xdr:from>
    <xdr:to>
      <xdr:col>15</xdr:col>
      <xdr:colOff>295275</xdr:colOff>
      <xdr:row>14</xdr:row>
      <xdr:rowOff>166687</xdr:rowOff>
    </xdr:to>
    <xdr:cxnSp macro="">
      <xdr:nvCxnSpPr>
        <xdr:cNvPr id="13" name="Conector recto de flecha 12">
          <a:extLst>
            <a:ext uri="{FF2B5EF4-FFF2-40B4-BE49-F238E27FC236}">
              <a16:creationId xmlns:a16="http://schemas.microsoft.com/office/drawing/2014/main" id="{7E038820-7FE8-439F-900B-28686B4CA1B7}"/>
            </a:ext>
          </a:extLst>
        </xdr:cNvPr>
        <xdr:cNvCxnSpPr>
          <a:stCxn id="6" idx="3"/>
          <a:endCxn id="8" idx="1"/>
        </xdr:cNvCxnSpPr>
      </xdr:nvCxnSpPr>
      <xdr:spPr>
        <a:xfrm>
          <a:off x="10953750" y="3070489"/>
          <a:ext cx="771525" cy="13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xdr:row>
      <xdr:rowOff>142875</xdr:rowOff>
    </xdr:from>
    <xdr:to>
      <xdr:col>4</xdr:col>
      <xdr:colOff>38100</xdr:colOff>
      <xdr:row>9</xdr:row>
      <xdr:rowOff>9525</xdr:rowOff>
    </xdr:to>
    <xdr:sp macro="" textlink="">
      <xdr:nvSpPr>
        <xdr:cNvPr id="14" name="Triángulo isósceles 13">
          <a:extLst>
            <a:ext uri="{FF2B5EF4-FFF2-40B4-BE49-F238E27FC236}">
              <a16:creationId xmlns:a16="http://schemas.microsoft.com/office/drawing/2014/main" id="{0CE28FD5-D71F-45E7-9574-8B6E82219F75}"/>
            </a:ext>
          </a:extLst>
        </xdr:cNvPr>
        <xdr:cNvSpPr/>
      </xdr:nvSpPr>
      <xdr:spPr>
        <a:xfrm rot="10800000">
          <a:off x="1400175" y="3429000"/>
          <a:ext cx="1685925" cy="247650"/>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2DDA4F6-39D1-4C36-A199-D26F577B6616}"/>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9400AD17-852E-4AE9-8364-821B272F47CB}"/>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6C337282-88B3-43C2-B002-C2335BD9253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 y envío a ANDJE</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6</xdr:col>
      <xdr:colOff>918633</xdr:colOff>
      <xdr:row>31</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35</xdr:row>
      <xdr:rowOff>67729</xdr:rowOff>
    </xdr:from>
    <xdr:to>
      <xdr:col>6</xdr:col>
      <xdr:colOff>882649</xdr:colOff>
      <xdr:row>44</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7297204"/>
          <a:ext cx="2622549" cy="1718735"/>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35</xdr:row>
      <xdr:rowOff>67729</xdr:rowOff>
    </xdr:from>
    <xdr:to>
      <xdr:col>3</xdr:col>
      <xdr:colOff>311149</xdr:colOff>
      <xdr:row>44</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7297204"/>
          <a:ext cx="2620432" cy="1718735"/>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35</xdr:row>
      <xdr:rowOff>71963</xdr:rowOff>
    </xdr:from>
    <xdr:to>
      <xdr:col>1</xdr:col>
      <xdr:colOff>486832</xdr:colOff>
      <xdr:row>44</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35</xdr:row>
      <xdr:rowOff>76195</xdr:rowOff>
    </xdr:from>
    <xdr:to>
      <xdr:col>4</xdr:col>
      <xdr:colOff>1178988</xdr:colOff>
      <xdr:row>44</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31</xdr:row>
      <xdr:rowOff>171449</xdr:rowOff>
    </xdr:from>
    <xdr:to>
      <xdr:col>3</xdr:col>
      <xdr:colOff>1051984</xdr:colOff>
      <xdr:row>35</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31</xdr:row>
      <xdr:rowOff>171449</xdr:rowOff>
    </xdr:from>
    <xdr:to>
      <xdr:col>5</xdr:col>
      <xdr:colOff>755650</xdr:colOff>
      <xdr:row>35</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40</xdr:row>
      <xdr:rowOff>74083</xdr:rowOff>
    </xdr:from>
    <xdr:to>
      <xdr:col>2</xdr:col>
      <xdr:colOff>516750</xdr:colOff>
      <xdr:row>43</xdr:row>
      <xdr:rowOff>178083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40</xdr:row>
      <xdr:rowOff>97083</xdr:rowOff>
    </xdr:from>
    <xdr:to>
      <xdr:col>5</xdr:col>
      <xdr:colOff>1100666</xdr:colOff>
      <xdr:row>44</xdr:row>
      <xdr:rowOff>10583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42</xdr:row>
      <xdr:rowOff>179918</xdr:rowOff>
    </xdr:from>
    <xdr:to>
      <xdr:col>3</xdr:col>
      <xdr:colOff>407385</xdr:colOff>
      <xdr:row>44</xdr:row>
      <xdr:rowOff>166158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42</xdr:row>
      <xdr:rowOff>173568</xdr:rowOff>
    </xdr:from>
    <xdr:to>
      <xdr:col>6</xdr:col>
      <xdr:colOff>961952</xdr:colOff>
      <xdr:row>44</xdr:row>
      <xdr:rowOff>159808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1</xdr:col>
      <xdr:colOff>57149</xdr:colOff>
      <xdr:row>49</xdr:row>
      <xdr:rowOff>182029</xdr:rowOff>
    </xdr:from>
    <xdr:to>
      <xdr:col>3</xdr:col>
      <xdr:colOff>311148</xdr:colOff>
      <xdr:row>58</xdr:row>
      <xdr:rowOff>186264</xdr:rowOff>
    </xdr:to>
    <xdr:grpSp>
      <xdr:nvGrpSpPr>
        <xdr:cNvPr id="29" name="Grupo 28">
          <a:hlinkClick xmlns:r="http://schemas.openxmlformats.org/officeDocument/2006/relationships" r:id="rId11"/>
          <a:extLst>
            <a:ext uri="{FF2B5EF4-FFF2-40B4-BE49-F238E27FC236}">
              <a16:creationId xmlns:a16="http://schemas.microsoft.com/office/drawing/2014/main" id="{700A2678-A840-426D-A101-EBA571CAF1B2}"/>
            </a:ext>
          </a:extLst>
        </xdr:cNvPr>
        <xdr:cNvGrpSpPr/>
      </xdr:nvGrpSpPr>
      <xdr:grpSpPr>
        <a:xfrm>
          <a:off x="438149" y="10078504"/>
          <a:ext cx="2616199" cy="1718735"/>
          <a:chOff x="755651" y="9241362"/>
          <a:chExt cx="2624666" cy="1718735"/>
        </a:xfrm>
      </xdr:grpSpPr>
      <xdr:sp macro="" textlink="">
        <xdr:nvSpPr>
          <xdr:cNvPr id="44" name="Rectángulo 43">
            <a:extLst>
              <a:ext uri="{FF2B5EF4-FFF2-40B4-BE49-F238E27FC236}">
                <a16:creationId xmlns:a16="http://schemas.microsoft.com/office/drawing/2014/main" id="{D6DE3BE3-FE9A-43BF-9E54-CF6E71A306B2}"/>
              </a:ext>
            </a:extLst>
          </xdr:cNvPr>
          <xdr:cNvSpPr/>
        </xdr:nvSpPr>
        <xdr:spPr>
          <a:xfrm>
            <a:off x="755651" y="92413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REPORTE</a:t>
            </a:r>
            <a:r>
              <a:rPr lang="es-CO" sz="1400" baseline="0">
                <a:solidFill>
                  <a:sysClr val="windowText" lastClr="000000"/>
                </a:solidFill>
                <a:latin typeface="Work Sans" panose="00000500000000000000" pitchFamily="50" charset="0"/>
              </a:rPr>
              <a:t> DE LITIGIOSIDAD eKOGUI</a:t>
            </a:r>
            <a:endParaRPr lang="es-CO" sz="1400">
              <a:solidFill>
                <a:sysClr val="windowText" lastClr="000000"/>
              </a:solidFill>
              <a:latin typeface="Work Sans" panose="00000500000000000000" pitchFamily="50" charset="0"/>
            </a:endParaRPr>
          </a:p>
        </xdr:txBody>
      </xdr:sp>
      <xdr:sp macro="" textlink="">
        <xdr:nvSpPr>
          <xdr:cNvPr id="46" name="Rectángulo 45">
            <a:extLst>
              <a:ext uri="{FF2B5EF4-FFF2-40B4-BE49-F238E27FC236}">
                <a16:creationId xmlns:a16="http://schemas.microsoft.com/office/drawing/2014/main" id="{9FA720C6-E5B2-4D2D-9173-7F2A2FEB0945}"/>
              </a:ext>
            </a:extLst>
          </xdr:cNvPr>
          <xdr:cNvSpPr/>
        </xdr:nvSpPr>
        <xdr:spPr>
          <a:xfrm>
            <a:off x="755651" y="101028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4</xdr:col>
      <xdr:colOff>622301</xdr:colOff>
      <xdr:row>49</xdr:row>
      <xdr:rowOff>182029</xdr:rowOff>
    </xdr:from>
    <xdr:to>
      <xdr:col>6</xdr:col>
      <xdr:colOff>876300</xdr:colOff>
      <xdr:row>58</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10078504"/>
          <a:ext cx="2616199" cy="1708152"/>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2</xdr:col>
      <xdr:colOff>184149</xdr:colOff>
      <xdr:row>44</xdr:row>
      <xdr:rowOff>71964</xdr:rowOff>
    </xdr:from>
    <xdr:to>
      <xdr:col>2</xdr:col>
      <xdr:colOff>184150</xdr:colOff>
      <xdr:row>49</xdr:row>
      <xdr:rowOff>182029</xdr:rowOff>
    </xdr:to>
    <xdr:cxnSp macro="">
      <xdr:nvCxnSpPr>
        <xdr:cNvPr id="17" name="Conector recto de flecha 16">
          <a:extLst>
            <a:ext uri="{FF2B5EF4-FFF2-40B4-BE49-F238E27FC236}">
              <a16:creationId xmlns:a16="http://schemas.microsoft.com/office/drawing/2014/main" id="{B97353D3-7BFC-4F02-8C6B-6335578B0ED8}"/>
            </a:ext>
          </a:extLst>
        </xdr:cNvPr>
        <xdr:cNvCxnSpPr>
          <a:stCxn id="44" idx="0"/>
          <a:endCxn id="26" idx="2"/>
        </xdr:cNvCxnSpPr>
      </xdr:nvCxnSpPr>
      <xdr:spPr>
        <a:xfrm flipV="1">
          <a:off x="2131482"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749300</xdr:colOff>
      <xdr:row>44</xdr:row>
      <xdr:rowOff>71964</xdr:rowOff>
    </xdr:from>
    <xdr:to>
      <xdr:col>5</xdr:col>
      <xdr:colOff>749301</xdr:colOff>
      <xdr:row>49</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67733</xdr:colOff>
      <xdr:row>53</xdr:row>
      <xdr:rowOff>78318</xdr:rowOff>
    </xdr:from>
    <xdr:to>
      <xdr:col>3</xdr:col>
      <xdr:colOff>432786</xdr:colOff>
      <xdr:row>55</xdr:row>
      <xdr:rowOff>64558</xdr:rowOff>
    </xdr:to>
    <xdr:pic>
      <xdr:nvPicPr>
        <xdr:cNvPr id="50" name="Gráfico 49" descr="Mano con dedo índice apuntando a la derecha">
          <a:extLst>
            <a:ext uri="{FF2B5EF4-FFF2-40B4-BE49-F238E27FC236}">
              <a16:creationId xmlns:a16="http://schemas.microsoft.com/office/drawing/2014/main" id="{B5DC81B5-0834-440B-A92C-61B28220A3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99307" y="9900744"/>
          <a:ext cx="367240" cy="365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108893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118419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118417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69734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84550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17</xdr:row>
      <xdr:rowOff>179919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17</xdr:row>
      <xdr:rowOff>150001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17</xdr:row>
      <xdr:rowOff>173001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118420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17</xdr:row>
      <xdr:rowOff>9525</xdr:rowOff>
    </xdr:from>
    <xdr:to>
      <xdr:col>3</xdr:col>
      <xdr:colOff>581025</xdr:colOff>
      <xdr:row>18</xdr:row>
      <xdr:rowOff>200025</xdr:rowOff>
    </xdr:to>
    <xdr:sp macro="" textlink="">
      <xdr:nvSpPr>
        <xdr:cNvPr id="2" name="Rectángulo 1">
          <a:extLst>
            <a:ext uri="{FF2B5EF4-FFF2-40B4-BE49-F238E27FC236}">
              <a16:creationId xmlns:a16="http://schemas.microsoft.com/office/drawing/2014/main" id="{00000000-0008-0000-0300-000002000000}"/>
            </a:ext>
          </a:extLst>
        </xdr:cNvPr>
        <xdr:cNvSpPr/>
      </xdr:nvSpPr>
      <xdr:spPr>
        <a:xfrm>
          <a:off x="332317" y="2782358"/>
          <a:ext cx="2047875" cy="433917"/>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1</a:t>
          </a:r>
        </a:p>
      </xdr:txBody>
    </xdr:sp>
    <xdr:clientData/>
  </xdr:twoCellAnchor>
  <xdr:twoCellAnchor>
    <xdr:from>
      <xdr:col>5</xdr:col>
      <xdr:colOff>9525</xdr:colOff>
      <xdr:row>17</xdr:row>
      <xdr:rowOff>9525</xdr:rowOff>
    </xdr:from>
    <xdr:to>
      <xdr:col>7</xdr:col>
      <xdr:colOff>533400</xdr:colOff>
      <xdr:row>18</xdr:row>
      <xdr:rowOff>200025</xdr:rowOff>
    </xdr:to>
    <xdr:sp macro="" textlink="">
      <xdr:nvSpPr>
        <xdr:cNvPr id="9" name="Rectángulo 8">
          <a:extLst>
            <a:ext uri="{FF2B5EF4-FFF2-40B4-BE49-F238E27FC236}">
              <a16:creationId xmlns:a16="http://schemas.microsoft.com/office/drawing/2014/main" id="{00000000-0008-0000-0300-000009000000}"/>
            </a:ext>
          </a:extLst>
        </xdr:cNvPr>
        <xdr:cNvSpPr/>
      </xdr:nvSpPr>
      <xdr:spPr>
        <a:xfrm>
          <a:off x="3332692" y="278235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276225</xdr:colOff>
      <xdr:row>17</xdr:row>
      <xdr:rowOff>9525</xdr:rowOff>
    </xdr:from>
    <xdr:to>
      <xdr:col>11</xdr:col>
      <xdr:colOff>38100</xdr:colOff>
      <xdr:row>18</xdr:row>
      <xdr:rowOff>200025</xdr:rowOff>
    </xdr:to>
    <xdr:sp macro="" textlink="">
      <xdr:nvSpPr>
        <xdr:cNvPr id="10" name="Rectángulo 9">
          <a:extLst>
            <a:ext uri="{FF2B5EF4-FFF2-40B4-BE49-F238E27FC236}">
              <a16:creationId xmlns:a16="http://schemas.microsoft.com/office/drawing/2014/main" id="{00000000-0008-0000-0300-00000A000000}"/>
            </a:ext>
          </a:extLst>
        </xdr:cNvPr>
        <xdr:cNvSpPr/>
      </xdr:nvSpPr>
      <xdr:spPr>
        <a:xfrm>
          <a:off x="6372225" y="120015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 LA ANDJE</a:t>
          </a:r>
        </a:p>
      </xdr:txBody>
    </xdr:sp>
    <xdr:clientData/>
  </xdr:twoCellAnchor>
  <xdr:twoCellAnchor>
    <xdr:from>
      <xdr:col>12</xdr:col>
      <xdr:colOff>14288</xdr:colOff>
      <xdr:row>14</xdr:row>
      <xdr:rowOff>14288</xdr:rowOff>
    </xdr:from>
    <xdr:to>
      <xdr:col>14</xdr:col>
      <xdr:colOff>538163</xdr:colOff>
      <xdr:row>15</xdr:row>
      <xdr:rowOff>204788</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9158288" y="490538"/>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12</xdr:col>
      <xdr:colOff>14288</xdr:colOff>
      <xdr:row>20</xdr:row>
      <xdr:rowOff>19050</xdr:rowOff>
    </xdr:from>
    <xdr:to>
      <xdr:col>14</xdr:col>
      <xdr:colOff>538163</xdr:colOff>
      <xdr:row>21</xdr:row>
      <xdr:rowOff>209550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8671455" y="6570133"/>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15</xdr:col>
      <xdr:colOff>752475</xdr:colOff>
      <xdr:row>14</xdr:row>
      <xdr:rowOff>14288</xdr:rowOff>
    </xdr:from>
    <xdr:to>
      <xdr:col>19</xdr:col>
      <xdr:colOff>323850</xdr:colOff>
      <xdr:row>15</xdr:row>
      <xdr:rowOff>204788</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11695642" y="5104871"/>
          <a:ext cx="26193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20</xdr:col>
      <xdr:colOff>38100</xdr:colOff>
      <xdr:row>14</xdr:row>
      <xdr:rowOff>14288</xdr:rowOff>
    </xdr:from>
    <xdr:to>
      <xdr:col>23</xdr:col>
      <xdr:colOff>371475</xdr:colOff>
      <xdr:row>15</xdr:row>
      <xdr:rowOff>204788</xdr:rowOff>
    </xdr:to>
    <xdr:sp macro="" textlink="">
      <xdr:nvSpPr>
        <xdr:cNvPr id="14" name="Rectángulo 13">
          <a:extLst>
            <a:ext uri="{FF2B5EF4-FFF2-40B4-BE49-F238E27FC236}">
              <a16:creationId xmlns:a16="http://schemas.microsoft.com/office/drawing/2014/main" id="{00000000-0008-0000-0300-00000E000000}"/>
            </a:ext>
          </a:extLst>
        </xdr:cNvPr>
        <xdr:cNvSpPr/>
      </xdr:nvSpPr>
      <xdr:spPr>
        <a:xfrm>
          <a:off x="15278100" y="490538"/>
          <a:ext cx="26193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 POLÍTICA AL COMITÉ DE CONCILIACIÓN </a:t>
          </a:r>
        </a:p>
      </xdr:txBody>
    </xdr:sp>
    <xdr:clientData/>
  </xdr:twoCellAnchor>
  <xdr:twoCellAnchor>
    <xdr:from>
      <xdr:col>8</xdr:col>
      <xdr:colOff>276225</xdr:colOff>
      <xdr:row>23</xdr:row>
      <xdr:rowOff>123825</xdr:rowOff>
    </xdr:from>
    <xdr:to>
      <xdr:col>11</xdr:col>
      <xdr:colOff>38100</xdr:colOff>
      <xdr:row>25</xdr:row>
      <xdr:rowOff>76200</xdr:rowOff>
    </xdr:to>
    <xdr:sp macro="" textlink="">
      <xdr:nvSpPr>
        <xdr:cNvPr id="15" name="Rectángulo 14">
          <a:extLst>
            <a:ext uri="{FF2B5EF4-FFF2-40B4-BE49-F238E27FC236}">
              <a16:creationId xmlns:a16="http://schemas.microsoft.com/office/drawing/2014/main" id="{00000000-0008-0000-0300-00000F000000}"/>
            </a:ext>
          </a:extLst>
        </xdr:cNvPr>
        <xdr:cNvSpPr/>
      </xdr:nvSpPr>
      <xdr:spPr>
        <a:xfrm>
          <a:off x="6372225" y="274320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533400</xdr:colOff>
      <xdr:row>17</xdr:row>
      <xdr:rowOff>223838</xdr:rowOff>
    </xdr:from>
    <xdr:to>
      <xdr:col>8</xdr:col>
      <xdr:colOff>276225</xdr:colOff>
      <xdr:row>17</xdr:row>
      <xdr:rowOff>223838</xdr:rowOff>
    </xdr:to>
    <xdr:cxnSp macro="">
      <xdr:nvCxnSpPr>
        <xdr:cNvPr id="19" name="Conector recto de flecha 18">
          <a:extLst>
            <a:ext uri="{FF2B5EF4-FFF2-40B4-BE49-F238E27FC236}">
              <a16:creationId xmlns:a16="http://schemas.microsoft.com/office/drawing/2014/main" id="{00000000-0008-0000-0300-000013000000}"/>
            </a:ext>
          </a:extLst>
        </xdr:cNvPr>
        <xdr:cNvCxnSpPr>
          <a:stCxn id="9" idx="3"/>
          <a:endCxn id="10" idx="1"/>
        </xdr:cNvCxnSpPr>
      </xdr:nvCxnSpPr>
      <xdr:spPr>
        <a:xfrm>
          <a:off x="5867400" y="1414463"/>
          <a:ext cx="504825"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14</xdr:row>
      <xdr:rowOff>228601</xdr:rowOff>
    </xdr:from>
    <xdr:to>
      <xdr:col>12</xdr:col>
      <xdr:colOff>14288</xdr:colOff>
      <xdr:row>17</xdr:row>
      <xdr:rowOff>223838</xdr:rowOff>
    </xdr:to>
    <xdr:cxnSp macro="">
      <xdr:nvCxnSpPr>
        <xdr:cNvPr id="21" name="Conector: angular 20">
          <a:extLst>
            <a:ext uri="{FF2B5EF4-FFF2-40B4-BE49-F238E27FC236}">
              <a16:creationId xmlns:a16="http://schemas.microsoft.com/office/drawing/2014/main" id="{00000000-0008-0000-0300-000015000000}"/>
            </a:ext>
          </a:extLst>
        </xdr:cNvPr>
        <xdr:cNvCxnSpPr>
          <a:stCxn id="10" idx="3"/>
          <a:endCxn id="11" idx="1"/>
        </xdr:cNvCxnSpPr>
      </xdr:nvCxnSpPr>
      <xdr:spPr>
        <a:xfrm flipV="1">
          <a:off x="8420100" y="704851"/>
          <a:ext cx="738188" cy="70961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17</xdr:row>
      <xdr:rowOff>226484</xdr:rowOff>
    </xdr:from>
    <xdr:to>
      <xdr:col>12</xdr:col>
      <xdr:colOff>14288</xdr:colOff>
      <xdr:row>20</xdr:row>
      <xdr:rowOff>236009</xdr:rowOff>
    </xdr:to>
    <xdr:cxnSp macro="">
      <xdr:nvCxnSpPr>
        <xdr:cNvPr id="23" name="Conector: angular 22">
          <a:extLst>
            <a:ext uri="{FF2B5EF4-FFF2-40B4-BE49-F238E27FC236}">
              <a16:creationId xmlns:a16="http://schemas.microsoft.com/office/drawing/2014/main" id="{00000000-0008-0000-0300-000017000000}"/>
            </a:ext>
          </a:extLst>
        </xdr:cNvPr>
        <xdr:cNvCxnSpPr>
          <a:stCxn id="10" idx="3"/>
          <a:endCxn id="12" idx="1"/>
        </xdr:cNvCxnSpPr>
      </xdr:nvCxnSpPr>
      <xdr:spPr>
        <a:xfrm>
          <a:off x="7933267" y="6047317"/>
          <a:ext cx="738188" cy="739775"/>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538163</xdr:colOff>
      <xdr:row>14</xdr:row>
      <xdr:rowOff>231247</xdr:rowOff>
    </xdr:from>
    <xdr:to>
      <xdr:col>15</xdr:col>
      <xdr:colOff>752475</xdr:colOff>
      <xdr:row>14</xdr:row>
      <xdr:rowOff>231247</xdr:rowOff>
    </xdr:to>
    <xdr:cxnSp macro="">
      <xdr:nvCxnSpPr>
        <xdr:cNvPr id="25" name="Conector recto de flecha 24">
          <a:extLst>
            <a:ext uri="{FF2B5EF4-FFF2-40B4-BE49-F238E27FC236}">
              <a16:creationId xmlns:a16="http://schemas.microsoft.com/office/drawing/2014/main" id="{00000000-0008-0000-0300-000019000000}"/>
            </a:ext>
          </a:extLst>
        </xdr:cNvPr>
        <xdr:cNvCxnSpPr>
          <a:stCxn id="11" idx="3"/>
          <a:endCxn id="13" idx="1"/>
        </xdr:cNvCxnSpPr>
      </xdr:nvCxnSpPr>
      <xdr:spPr>
        <a:xfrm>
          <a:off x="10719330" y="5321830"/>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323850</xdr:colOff>
      <xdr:row>14</xdr:row>
      <xdr:rowOff>231247</xdr:rowOff>
    </xdr:from>
    <xdr:to>
      <xdr:col>20</xdr:col>
      <xdr:colOff>38100</xdr:colOff>
      <xdr:row>14</xdr:row>
      <xdr:rowOff>231247</xdr:rowOff>
    </xdr:to>
    <xdr:cxnSp macro="">
      <xdr:nvCxnSpPr>
        <xdr:cNvPr id="27" name="Conector recto de flecha 26">
          <a:extLst>
            <a:ext uri="{FF2B5EF4-FFF2-40B4-BE49-F238E27FC236}">
              <a16:creationId xmlns:a16="http://schemas.microsoft.com/office/drawing/2014/main" id="{00000000-0008-0000-0300-00001B000000}"/>
            </a:ext>
          </a:extLst>
        </xdr:cNvPr>
        <xdr:cNvCxnSpPr>
          <a:stCxn id="13" idx="3"/>
          <a:endCxn id="14" idx="1"/>
        </xdr:cNvCxnSpPr>
      </xdr:nvCxnSpPr>
      <xdr:spPr>
        <a:xfrm>
          <a:off x="14315017" y="5321830"/>
          <a:ext cx="4762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17</xdr:col>
      <xdr:colOff>538164</xdr:colOff>
      <xdr:row>24</xdr:row>
      <xdr:rowOff>100013</xdr:rowOff>
    </xdr:to>
    <xdr:cxnSp macro="">
      <xdr:nvCxnSpPr>
        <xdr:cNvPr id="29" name="Conector: angular 28">
          <a:extLst>
            <a:ext uri="{FF2B5EF4-FFF2-40B4-BE49-F238E27FC236}">
              <a16:creationId xmlns:a16="http://schemas.microsoft.com/office/drawing/2014/main" id="{00000000-0008-0000-0300-00001D000000}"/>
            </a:ext>
          </a:extLst>
        </xdr:cNvPr>
        <xdr:cNvCxnSpPr>
          <a:stCxn id="64" idx="2"/>
          <a:endCxn id="15" idx="3"/>
        </xdr:cNvCxnSpPr>
      </xdr:nvCxnSpPr>
      <xdr:spPr>
        <a:xfrm rot="5400000">
          <a:off x="10158943" y="4249208"/>
          <a:ext cx="620713" cy="5072063"/>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271463</xdr:colOff>
      <xdr:row>18</xdr:row>
      <xdr:rowOff>200025</xdr:rowOff>
    </xdr:from>
    <xdr:to>
      <xdr:col>8</xdr:col>
      <xdr:colOff>276225</xdr:colOff>
      <xdr:row>24</xdr:row>
      <xdr:rowOff>100013</xdr:rowOff>
    </xdr:to>
    <xdr:cxnSp macro="">
      <xdr:nvCxnSpPr>
        <xdr:cNvPr id="31" name="Conector: angular 30">
          <a:extLst>
            <a:ext uri="{FF2B5EF4-FFF2-40B4-BE49-F238E27FC236}">
              <a16:creationId xmlns:a16="http://schemas.microsoft.com/office/drawing/2014/main" id="{00000000-0008-0000-0300-00001F000000}"/>
            </a:ext>
          </a:extLst>
        </xdr:cNvPr>
        <xdr:cNvCxnSpPr>
          <a:stCxn id="15" idx="1"/>
          <a:endCxn id="9" idx="2"/>
        </xdr:cNvCxnSpPr>
      </xdr:nvCxnSpPr>
      <xdr:spPr>
        <a:xfrm rot="10800000">
          <a:off x="4843463" y="1628775"/>
          <a:ext cx="1528762" cy="1328738"/>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33</xdr:row>
      <xdr:rowOff>9525</xdr:rowOff>
    </xdr:from>
    <xdr:to>
      <xdr:col>3</xdr:col>
      <xdr:colOff>581025</xdr:colOff>
      <xdr:row>34</xdr:row>
      <xdr:rowOff>200025</xdr:rowOff>
    </xdr:to>
    <xdr:sp macro="" textlink="">
      <xdr:nvSpPr>
        <xdr:cNvPr id="32" name="Rectángulo 31">
          <a:extLst>
            <a:ext uri="{FF2B5EF4-FFF2-40B4-BE49-F238E27FC236}">
              <a16:creationId xmlns:a16="http://schemas.microsoft.com/office/drawing/2014/main" id="{00000000-0008-0000-0300-000020000000}"/>
            </a:ext>
          </a:extLst>
        </xdr:cNvPr>
        <xdr:cNvSpPr/>
      </xdr:nvSpPr>
      <xdr:spPr>
        <a:xfrm>
          <a:off x="332317" y="6677025"/>
          <a:ext cx="2047875" cy="43391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2</a:t>
          </a:r>
        </a:p>
      </xdr:txBody>
    </xdr:sp>
    <xdr:clientData/>
  </xdr:twoCellAnchor>
  <xdr:twoCellAnchor>
    <xdr:from>
      <xdr:col>5</xdr:col>
      <xdr:colOff>104775</xdr:colOff>
      <xdr:row>33</xdr:row>
      <xdr:rowOff>9525</xdr:rowOff>
    </xdr:from>
    <xdr:to>
      <xdr:col>7</xdr:col>
      <xdr:colOff>628650</xdr:colOff>
      <xdr:row>34</xdr:row>
      <xdr:rowOff>200025</xdr:rowOff>
    </xdr:to>
    <xdr:sp macro="" textlink="">
      <xdr:nvSpPr>
        <xdr:cNvPr id="33" name="Rectángulo 32">
          <a:extLst>
            <a:ext uri="{FF2B5EF4-FFF2-40B4-BE49-F238E27FC236}">
              <a16:creationId xmlns:a16="http://schemas.microsoft.com/office/drawing/2014/main" id="{00000000-0008-0000-0300-000021000000}"/>
            </a:ext>
          </a:extLst>
        </xdr:cNvPr>
        <xdr:cNvSpPr/>
      </xdr:nvSpPr>
      <xdr:spPr>
        <a:xfrm>
          <a:off x="39147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371475</xdr:colOff>
      <xdr:row>33</xdr:row>
      <xdr:rowOff>9525</xdr:rowOff>
    </xdr:from>
    <xdr:to>
      <xdr:col>11</xdr:col>
      <xdr:colOff>133350</xdr:colOff>
      <xdr:row>34</xdr:row>
      <xdr:rowOff>200025</xdr:rowOff>
    </xdr:to>
    <xdr:sp macro="" textlink="">
      <xdr:nvSpPr>
        <xdr:cNvPr id="34" name="Rectángulo 33">
          <a:extLst>
            <a:ext uri="{FF2B5EF4-FFF2-40B4-BE49-F238E27FC236}">
              <a16:creationId xmlns:a16="http://schemas.microsoft.com/office/drawing/2014/main" id="{00000000-0008-0000-0300-000022000000}"/>
            </a:ext>
          </a:extLst>
        </xdr:cNvPr>
        <xdr:cNvSpPr/>
      </xdr:nvSpPr>
      <xdr:spPr>
        <a:xfrm>
          <a:off x="64674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AL CÓMITÉ</a:t>
          </a:r>
          <a:r>
            <a:rPr lang="es-CO" sz="1100" baseline="0">
              <a:latin typeface="Work Sans" panose="00000500000000000000" pitchFamily="50" charset="0"/>
            </a:rPr>
            <a:t> DE CONCILIACIÓN</a:t>
          </a:r>
          <a:endParaRPr lang="es-CO" sz="1100">
            <a:latin typeface="Work Sans" panose="00000500000000000000" pitchFamily="50" charset="0"/>
          </a:endParaRPr>
        </a:p>
      </xdr:txBody>
    </xdr:sp>
    <xdr:clientData/>
  </xdr:twoCellAnchor>
  <xdr:twoCellAnchor>
    <xdr:from>
      <xdr:col>12</xdr:col>
      <xdr:colOff>109538</xdr:colOff>
      <xdr:row>30</xdr:row>
      <xdr:rowOff>14288</xdr:rowOff>
    </xdr:from>
    <xdr:to>
      <xdr:col>14</xdr:col>
      <xdr:colOff>633413</xdr:colOff>
      <xdr:row>31</xdr:row>
      <xdr:rowOff>204788</xdr:rowOff>
    </xdr:to>
    <xdr:sp macro="" textlink="">
      <xdr:nvSpPr>
        <xdr:cNvPr id="35" name="Rectángulo 34">
          <a:extLst>
            <a:ext uri="{FF2B5EF4-FFF2-40B4-BE49-F238E27FC236}">
              <a16:creationId xmlns:a16="http://schemas.microsoft.com/office/drawing/2014/main" id="{00000000-0008-0000-0300-000023000000}"/>
            </a:ext>
          </a:extLst>
        </xdr:cNvPr>
        <xdr:cNvSpPr/>
      </xdr:nvSpPr>
      <xdr:spPr>
        <a:xfrm>
          <a:off x="8872538" y="7824788"/>
          <a:ext cx="2407708"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12</xdr:col>
      <xdr:colOff>109538</xdr:colOff>
      <xdr:row>36</xdr:row>
      <xdr:rowOff>19050</xdr:rowOff>
    </xdr:from>
    <xdr:to>
      <xdr:col>14</xdr:col>
      <xdr:colOff>633413</xdr:colOff>
      <xdr:row>37</xdr:row>
      <xdr:rowOff>209550</xdr:rowOff>
    </xdr:to>
    <xdr:sp macro="" textlink="">
      <xdr:nvSpPr>
        <xdr:cNvPr id="36" name="Rectángulo 35">
          <a:extLst>
            <a:ext uri="{FF2B5EF4-FFF2-40B4-BE49-F238E27FC236}">
              <a16:creationId xmlns:a16="http://schemas.microsoft.com/office/drawing/2014/main" id="{00000000-0008-0000-0300-000024000000}"/>
            </a:ext>
          </a:extLst>
        </xdr:cNvPr>
        <xdr:cNvSpPr/>
      </xdr:nvSpPr>
      <xdr:spPr>
        <a:xfrm>
          <a:off x="9253538" y="57340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16</xdr:col>
      <xdr:colOff>87842</xdr:colOff>
      <xdr:row>30</xdr:row>
      <xdr:rowOff>14288</xdr:rowOff>
    </xdr:from>
    <xdr:to>
      <xdr:col>19</xdr:col>
      <xdr:colOff>421217</xdr:colOff>
      <xdr:row>31</xdr:row>
      <xdr:rowOff>204788</xdr:rowOff>
    </xdr:to>
    <xdr:sp macro="" textlink="">
      <xdr:nvSpPr>
        <xdr:cNvPr id="37" name="Rectángulo 36">
          <a:extLst>
            <a:ext uri="{FF2B5EF4-FFF2-40B4-BE49-F238E27FC236}">
              <a16:creationId xmlns:a16="http://schemas.microsoft.com/office/drawing/2014/main" id="{00000000-0008-0000-0300-000025000000}"/>
            </a:ext>
          </a:extLst>
        </xdr:cNvPr>
        <xdr:cNvSpPr/>
      </xdr:nvSpPr>
      <xdr:spPr>
        <a:xfrm>
          <a:off x="11793009" y="83539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a:t>
          </a:r>
          <a:r>
            <a:rPr lang="es-CO" sz="1100" baseline="0">
              <a:latin typeface="Work Sans" panose="00000500000000000000" pitchFamily="50" charset="0"/>
            </a:rPr>
            <a:t> POLÍTICA A LA ANDJE</a:t>
          </a:r>
          <a:endParaRPr lang="es-CO" sz="1100">
            <a:latin typeface="Work Sans" panose="00000500000000000000" pitchFamily="50" charset="0"/>
          </a:endParaRPr>
        </a:p>
      </xdr:txBody>
    </xdr:sp>
    <xdr:clientData/>
  </xdr:twoCellAnchor>
  <xdr:twoCellAnchor>
    <xdr:from>
      <xdr:col>8</xdr:col>
      <xdr:colOff>371475</xdr:colOff>
      <xdr:row>39</xdr:row>
      <xdr:rowOff>123825</xdr:rowOff>
    </xdr:from>
    <xdr:to>
      <xdr:col>11</xdr:col>
      <xdr:colOff>133350</xdr:colOff>
      <xdr:row>41</xdr:row>
      <xdr:rowOff>76200</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6467475" y="655320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628650</xdr:colOff>
      <xdr:row>33</xdr:row>
      <xdr:rowOff>223838</xdr:rowOff>
    </xdr:from>
    <xdr:to>
      <xdr:col>8</xdr:col>
      <xdr:colOff>371475</xdr:colOff>
      <xdr:row>33</xdr:row>
      <xdr:rowOff>223838</xdr:rowOff>
    </xdr:to>
    <xdr:cxnSp macro="">
      <xdr:nvCxnSpPr>
        <xdr:cNvPr id="41" name="Conector recto de flecha 40">
          <a:extLst>
            <a:ext uri="{FF2B5EF4-FFF2-40B4-BE49-F238E27FC236}">
              <a16:creationId xmlns:a16="http://schemas.microsoft.com/office/drawing/2014/main" id="{00000000-0008-0000-0300-000029000000}"/>
            </a:ext>
          </a:extLst>
        </xdr:cNvPr>
        <xdr:cNvCxnSpPr>
          <a:stCxn id="33" idx="3"/>
          <a:endCxn id="34" idx="1"/>
        </xdr:cNvCxnSpPr>
      </xdr:nvCxnSpPr>
      <xdr:spPr>
        <a:xfrm>
          <a:off x="5962650" y="5224463"/>
          <a:ext cx="5048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30</xdr:row>
      <xdr:rowOff>231247</xdr:rowOff>
    </xdr:from>
    <xdr:to>
      <xdr:col>12</xdr:col>
      <xdr:colOff>109538</xdr:colOff>
      <xdr:row>33</xdr:row>
      <xdr:rowOff>226484</xdr:rowOff>
    </xdr:to>
    <xdr:cxnSp macro="">
      <xdr:nvCxnSpPr>
        <xdr:cNvPr id="42" name="Conector: angular 41">
          <a:extLst>
            <a:ext uri="{FF2B5EF4-FFF2-40B4-BE49-F238E27FC236}">
              <a16:creationId xmlns:a16="http://schemas.microsoft.com/office/drawing/2014/main" id="{00000000-0008-0000-0300-00002A000000}"/>
            </a:ext>
          </a:extLst>
        </xdr:cNvPr>
        <xdr:cNvCxnSpPr>
          <a:stCxn id="34" idx="3"/>
          <a:endCxn id="35" idx="1"/>
        </xdr:cNvCxnSpPr>
      </xdr:nvCxnSpPr>
      <xdr:spPr>
        <a:xfrm flipV="1">
          <a:off x="8134350" y="8041747"/>
          <a:ext cx="738188" cy="7254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33</xdr:row>
      <xdr:rowOff>223838</xdr:rowOff>
    </xdr:from>
    <xdr:to>
      <xdr:col>12</xdr:col>
      <xdr:colOff>109538</xdr:colOff>
      <xdr:row>36</xdr:row>
      <xdr:rowOff>233363</xdr:rowOff>
    </xdr:to>
    <xdr:cxnSp macro="">
      <xdr:nvCxnSpPr>
        <xdr:cNvPr id="43" name="Conector: angular 42">
          <a:extLst>
            <a:ext uri="{FF2B5EF4-FFF2-40B4-BE49-F238E27FC236}">
              <a16:creationId xmlns:a16="http://schemas.microsoft.com/office/drawing/2014/main" id="{00000000-0008-0000-0300-00002B000000}"/>
            </a:ext>
          </a:extLst>
        </xdr:cNvPr>
        <xdr:cNvCxnSpPr>
          <a:stCxn id="34" idx="3"/>
          <a:endCxn id="36" idx="1"/>
        </xdr:cNvCxnSpPr>
      </xdr:nvCxnSpPr>
      <xdr:spPr>
        <a:xfrm>
          <a:off x="8515350" y="5224463"/>
          <a:ext cx="738188" cy="723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633413</xdr:colOff>
      <xdr:row>30</xdr:row>
      <xdr:rowOff>231247</xdr:rowOff>
    </xdr:from>
    <xdr:to>
      <xdr:col>16</xdr:col>
      <xdr:colOff>87842</xdr:colOff>
      <xdr:row>30</xdr:row>
      <xdr:rowOff>231247</xdr:rowOff>
    </xdr:to>
    <xdr:cxnSp macro="">
      <xdr:nvCxnSpPr>
        <xdr:cNvPr id="44" name="Conector recto de flecha 43">
          <a:extLst>
            <a:ext uri="{FF2B5EF4-FFF2-40B4-BE49-F238E27FC236}">
              <a16:creationId xmlns:a16="http://schemas.microsoft.com/office/drawing/2014/main" id="{00000000-0008-0000-0300-00002C000000}"/>
            </a:ext>
          </a:extLst>
        </xdr:cNvPr>
        <xdr:cNvCxnSpPr>
          <a:stCxn id="35" idx="3"/>
          <a:endCxn id="37" idx="1"/>
        </xdr:cNvCxnSpPr>
      </xdr:nvCxnSpPr>
      <xdr:spPr>
        <a:xfrm>
          <a:off x="11280246" y="8041747"/>
          <a:ext cx="97842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37</xdr:row>
      <xdr:rowOff>209550</xdr:rowOff>
    </xdr:from>
    <xdr:to>
      <xdr:col>13</xdr:col>
      <xdr:colOff>371476</xdr:colOff>
      <xdr:row>40</xdr:row>
      <xdr:rowOff>100013</xdr:rowOff>
    </xdr:to>
    <xdr:cxnSp macro="">
      <xdr:nvCxnSpPr>
        <xdr:cNvPr id="46" name="Conector: angular 45">
          <a:extLst>
            <a:ext uri="{FF2B5EF4-FFF2-40B4-BE49-F238E27FC236}">
              <a16:creationId xmlns:a16="http://schemas.microsoft.com/office/drawing/2014/main" id="{00000000-0008-0000-0300-00002E000000}"/>
            </a:ext>
          </a:extLst>
        </xdr:cNvPr>
        <xdr:cNvCxnSpPr>
          <a:stCxn id="36" idx="2"/>
          <a:endCxn id="39" idx="3"/>
        </xdr:cNvCxnSpPr>
      </xdr:nvCxnSpPr>
      <xdr:spPr>
        <a:xfrm rot="5400000">
          <a:off x="9093994" y="5584031"/>
          <a:ext cx="604838" cy="176212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366713</xdr:colOff>
      <xdr:row>34</xdr:row>
      <xdr:rowOff>200025</xdr:rowOff>
    </xdr:from>
    <xdr:to>
      <xdr:col>8</xdr:col>
      <xdr:colOff>371475</xdr:colOff>
      <xdr:row>40</xdr:row>
      <xdr:rowOff>100013</xdr:rowOff>
    </xdr:to>
    <xdr:cxnSp macro="">
      <xdr:nvCxnSpPr>
        <xdr:cNvPr id="47" name="Conector: angular 46">
          <a:extLst>
            <a:ext uri="{FF2B5EF4-FFF2-40B4-BE49-F238E27FC236}">
              <a16:creationId xmlns:a16="http://schemas.microsoft.com/office/drawing/2014/main" id="{00000000-0008-0000-0300-00002F000000}"/>
            </a:ext>
          </a:extLst>
        </xdr:cNvPr>
        <xdr:cNvCxnSpPr>
          <a:stCxn id="39" idx="1"/>
          <a:endCxn id="33" idx="2"/>
        </xdr:cNvCxnSpPr>
      </xdr:nvCxnSpPr>
      <xdr:spPr>
        <a:xfrm rot="10800000">
          <a:off x="4938713" y="5438775"/>
          <a:ext cx="1528762" cy="13287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252413</xdr:colOff>
      <xdr:row>27</xdr:row>
      <xdr:rowOff>33338</xdr:rowOff>
    </xdr:from>
    <xdr:to>
      <xdr:col>23</xdr:col>
      <xdr:colOff>14288</xdr:colOff>
      <xdr:row>28</xdr:row>
      <xdr:rowOff>223838</xdr:rowOff>
    </xdr:to>
    <xdr:sp macro="" textlink="">
      <xdr:nvSpPr>
        <xdr:cNvPr id="48" name="Rectángulo 47">
          <a:extLst>
            <a:ext uri="{FF2B5EF4-FFF2-40B4-BE49-F238E27FC236}">
              <a16:creationId xmlns:a16="http://schemas.microsoft.com/office/drawing/2014/main" id="{00000000-0008-0000-0300-000030000000}"/>
            </a:ext>
          </a:extLst>
        </xdr:cNvPr>
        <xdr:cNvSpPr/>
      </xdr:nvSpPr>
      <xdr:spPr>
        <a:xfrm>
          <a:off x="15492413" y="3605213"/>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20</xdr:col>
      <xdr:colOff>252413</xdr:colOff>
      <xdr:row>33</xdr:row>
      <xdr:rowOff>61383</xdr:rowOff>
    </xdr:from>
    <xdr:to>
      <xdr:col>23</xdr:col>
      <xdr:colOff>14288</xdr:colOff>
      <xdr:row>35</xdr:row>
      <xdr:rowOff>8466</xdr:rowOff>
    </xdr:to>
    <xdr:sp macro="" textlink="">
      <xdr:nvSpPr>
        <xdr:cNvPr id="49" name="Rectángulo 48">
          <a:extLst>
            <a:ext uri="{FF2B5EF4-FFF2-40B4-BE49-F238E27FC236}">
              <a16:creationId xmlns:a16="http://schemas.microsoft.com/office/drawing/2014/main" id="{00000000-0008-0000-0300-000031000000}"/>
            </a:ext>
          </a:extLst>
        </xdr:cNvPr>
        <xdr:cNvSpPr/>
      </xdr:nvSpPr>
      <xdr:spPr>
        <a:xfrm>
          <a:off x="15005580" y="9131300"/>
          <a:ext cx="20478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24</xdr:col>
      <xdr:colOff>228600</xdr:colOff>
      <xdr:row>27</xdr:row>
      <xdr:rowOff>33338</xdr:rowOff>
    </xdr:from>
    <xdr:to>
      <xdr:col>27</xdr:col>
      <xdr:colOff>561975</xdr:colOff>
      <xdr:row>28</xdr:row>
      <xdr:rowOff>223838</xdr:rowOff>
    </xdr:to>
    <xdr:sp macro="" textlink="">
      <xdr:nvSpPr>
        <xdr:cNvPr id="50" name="Rectángulo 49">
          <a:extLst>
            <a:ext uri="{FF2B5EF4-FFF2-40B4-BE49-F238E27FC236}">
              <a16:creationId xmlns:a16="http://schemas.microsoft.com/office/drawing/2014/main" id="{00000000-0008-0000-0300-000032000000}"/>
            </a:ext>
          </a:extLst>
        </xdr:cNvPr>
        <xdr:cNvSpPr/>
      </xdr:nvSpPr>
      <xdr:spPr>
        <a:xfrm>
          <a:off x="18029767" y="76427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28</xdr:col>
      <xdr:colOff>276225</xdr:colOff>
      <xdr:row>27</xdr:row>
      <xdr:rowOff>33338</xdr:rowOff>
    </xdr:from>
    <xdr:to>
      <xdr:col>31</xdr:col>
      <xdr:colOff>609600</xdr:colOff>
      <xdr:row>28</xdr:row>
      <xdr:rowOff>223838</xdr:rowOff>
    </xdr:to>
    <xdr:sp macro="" textlink="">
      <xdr:nvSpPr>
        <xdr:cNvPr id="51" name="Rectángulo 50">
          <a:extLst>
            <a:ext uri="{FF2B5EF4-FFF2-40B4-BE49-F238E27FC236}">
              <a16:creationId xmlns:a16="http://schemas.microsoft.com/office/drawing/2014/main" id="{00000000-0008-0000-0300-000033000000}"/>
            </a:ext>
          </a:extLst>
        </xdr:cNvPr>
        <xdr:cNvSpPr/>
      </xdr:nvSpPr>
      <xdr:spPr>
        <a:xfrm>
          <a:off x="21591058" y="7113588"/>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DE CONCILIACIÓN DE LA ENTIDAD</a:t>
          </a:r>
          <a:r>
            <a:rPr lang="es-CO" sz="1100" baseline="0">
              <a:latin typeface="Work Sans" panose="00000500000000000000" pitchFamily="50" charset="0"/>
            </a:rPr>
            <a:t> APRUEBA CONTENIDO</a:t>
          </a:r>
          <a:endParaRPr lang="es-CO" sz="1100">
            <a:latin typeface="Work Sans" panose="00000500000000000000" pitchFamily="50" charset="0"/>
          </a:endParaRPr>
        </a:p>
      </xdr:txBody>
    </xdr:sp>
    <xdr:clientData/>
  </xdr:twoCellAnchor>
  <xdr:twoCellAnchor>
    <xdr:from>
      <xdr:col>23</xdr:col>
      <xdr:colOff>14288</xdr:colOff>
      <xdr:row>28</xdr:row>
      <xdr:rowOff>6880</xdr:rowOff>
    </xdr:from>
    <xdr:to>
      <xdr:col>24</xdr:col>
      <xdr:colOff>228600</xdr:colOff>
      <xdr:row>28</xdr:row>
      <xdr:rowOff>6880</xdr:rowOff>
    </xdr:to>
    <xdr:cxnSp macro="">
      <xdr:nvCxnSpPr>
        <xdr:cNvPr id="52" name="Conector recto de flecha 51">
          <a:extLst>
            <a:ext uri="{FF2B5EF4-FFF2-40B4-BE49-F238E27FC236}">
              <a16:creationId xmlns:a16="http://schemas.microsoft.com/office/drawing/2014/main" id="{00000000-0008-0000-0300-000034000000}"/>
            </a:ext>
          </a:extLst>
        </xdr:cNvPr>
        <xdr:cNvCxnSpPr>
          <a:stCxn id="48" idx="3"/>
          <a:endCxn id="50" idx="1"/>
        </xdr:cNvCxnSpPr>
      </xdr:nvCxnSpPr>
      <xdr:spPr>
        <a:xfrm>
          <a:off x="17053455" y="7859713"/>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28</xdr:row>
      <xdr:rowOff>6880</xdr:rowOff>
    </xdr:from>
    <xdr:to>
      <xdr:col>20</xdr:col>
      <xdr:colOff>252413</xdr:colOff>
      <xdr:row>30</xdr:row>
      <xdr:rowOff>231246</xdr:rowOff>
    </xdr:to>
    <xdr:cxnSp macro="">
      <xdr:nvCxnSpPr>
        <xdr:cNvPr id="54" name="Conector: angular 53">
          <a:extLst>
            <a:ext uri="{FF2B5EF4-FFF2-40B4-BE49-F238E27FC236}">
              <a16:creationId xmlns:a16="http://schemas.microsoft.com/office/drawing/2014/main" id="{00000000-0008-0000-0300-000036000000}"/>
            </a:ext>
          </a:extLst>
        </xdr:cNvPr>
        <xdr:cNvCxnSpPr>
          <a:stCxn id="37" idx="3"/>
          <a:endCxn id="48" idx="1"/>
        </xdr:cNvCxnSpPr>
      </xdr:nvCxnSpPr>
      <xdr:spPr>
        <a:xfrm flipV="1">
          <a:off x="14412384" y="7859713"/>
          <a:ext cx="593196" cy="7112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30</xdr:row>
      <xdr:rowOff>231246</xdr:rowOff>
    </xdr:from>
    <xdr:to>
      <xdr:col>20</xdr:col>
      <xdr:colOff>252413</xdr:colOff>
      <xdr:row>34</xdr:row>
      <xdr:rowOff>34925</xdr:rowOff>
    </xdr:to>
    <xdr:cxnSp macro="">
      <xdr:nvCxnSpPr>
        <xdr:cNvPr id="56" name="Conector: angular 55">
          <a:extLst>
            <a:ext uri="{FF2B5EF4-FFF2-40B4-BE49-F238E27FC236}">
              <a16:creationId xmlns:a16="http://schemas.microsoft.com/office/drawing/2014/main" id="{00000000-0008-0000-0300-000038000000}"/>
            </a:ext>
          </a:extLst>
        </xdr:cNvPr>
        <xdr:cNvCxnSpPr>
          <a:stCxn id="37" idx="3"/>
          <a:endCxn id="49" idx="1"/>
        </xdr:cNvCxnSpPr>
      </xdr:nvCxnSpPr>
      <xdr:spPr>
        <a:xfrm>
          <a:off x="14412384" y="8570913"/>
          <a:ext cx="593196" cy="77734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561975</xdr:colOff>
      <xdr:row>28</xdr:row>
      <xdr:rowOff>6880</xdr:rowOff>
    </xdr:from>
    <xdr:to>
      <xdr:col>28</xdr:col>
      <xdr:colOff>276225</xdr:colOff>
      <xdr:row>28</xdr:row>
      <xdr:rowOff>6880</xdr:rowOff>
    </xdr:to>
    <xdr:cxnSp macro="">
      <xdr:nvCxnSpPr>
        <xdr:cNvPr id="57" name="Conector recto de flecha 56">
          <a:extLst>
            <a:ext uri="{FF2B5EF4-FFF2-40B4-BE49-F238E27FC236}">
              <a16:creationId xmlns:a16="http://schemas.microsoft.com/office/drawing/2014/main" id="{00000000-0008-0000-0300-000039000000}"/>
            </a:ext>
          </a:extLst>
        </xdr:cNvPr>
        <xdr:cNvCxnSpPr>
          <a:stCxn id="50" idx="3"/>
          <a:endCxn id="51" idx="1"/>
        </xdr:cNvCxnSpPr>
      </xdr:nvCxnSpPr>
      <xdr:spPr>
        <a:xfrm>
          <a:off x="21114808" y="7330547"/>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35</xdr:row>
      <xdr:rowOff>8466</xdr:rowOff>
    </xdr:from>
    <xdr:to>
      <xdr:col>26</xdr:col>
      <xdr:colOff>14288</xdr:colOff>
      <xdr:row>40</xdr:row>
      <xdr:rowOff>100013</xdr:rowOff>
    </xdr:to>
    <xdr:cxnSp macro="">
      <xdr:nvCxnSpPr>
        <xdr:cNvPr id="61" name="Conector: angular 60">
          <a:extLst>
            <a:ext uri="{FF2B5EF4-FFF2-40B4-BE49-F238E27FC236}">
              <a16:creationId xmlns:a16="http://schemas.microsoft.com/office/drawing/2014/main" id="{00000000-0008-0000-0300-00003D000000}"/>
            </a:ext>
          </a:extLst>
        </xdr:cNvPr>
        <xdr:cNvCxnSpPr>
          <a:stCxn id="66" idx="2"/>
          <a:endCxn id="39" idx="3"/>
        </xdr:cNvCxnSpPr>
      </xdr:nvCxnSpPr>
      <xdr:spPr>
        <a:xfrm rot="5400000">
          <a:off x="13029671" y="4564062"/>
          <a:ext cx="1308630" cy="113109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xdr:colOff>
      <xdr:row>8</xdr:row>
      <xdr:rowOff>20107</xdr:rowOff>
    </xdr:from>
    <xdr:to>
      <xdr:col>3</xdr:col>
      <xdr:colOff>528108</xdr:colOff>
      <xdr:row>9</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APROBACIONES</a:t>
          </a:r>
        </a:p>
      </xdr:txBody>
    </xdr:sp>
    <xdr:clientData/>
  </xdr:twoCellAnchor>
  <xdr:twoCellAnchor>
    <xdr:from>
      <xdr:col>4</xdr:col>
      <xdr:colOff>258233</xdr:colOff>
      <xdr:row>5</xdr:row>
      <xdr:rowOff>305858</xdr:rowOff>
    </xdr:from>
    <xdr:to>
      <xdr:col>7</xdr:col>
      <xdr:colOff>20108</xdr:colOff>
      <xdr:row>7</xdr:row>
      <xdr:rowOff>62442</xdr:rowOff>
    </xdr:to>
    <xdr:sp macro="" textlink="">
      <xdr:nvSpPr>
        <xdr:cNvPr id="58" name="Rectángulo 57">
          <a:extLst>
            <a:ext uri="{FF2B5EF4-FFF2-40B4-BE49-F238E27FC236}">
              <a16:creationId xmlns:a16="http://schemas.microsoft.com/office/drawing/2014/main" id="{64B3A165-785E-4161-95EA-245A9E64454E}"/>
            </a:ext>
          </a:extLst>
        </xdr:cNvPr>
        <xdr:cNvSpPr/>
      </xdr:nvSpPr>
      <xdr:spPr>
        <a:xfrm>
          <a:off x="2819400" y="2877608"/>
          <a:ext cx="2047875" cy="433917"/>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METODOLÓGICA</a:t>
          </a:r>
        </a:p>
      </xdr:txBody>
    </xdr:sp>
    <xdr:clientData/>
  </xdr:twoCellAnchor>
  <xdr:twoCellAnchor>
    <xdr:from>
      <xdr:col>4</xdr:col>
      <xdr:colOff>258233</xdr:colOff>
      <xdr:row>10</xdr:row>
      <xdr:rowOff>134408</xdr:rowOff>
    </xdr:from>
    <xdr:to>
      <xdr:col>7</xdr:col>
      <xdr:colOff>20108</xdr:colOff>
      <xdr:row>11</xdr:row>
      <xdr:rowOff>229658</xdr:rowOff>
    </xdr:to>
    <xdr:sp macro="" textlink="">
      <xdr:nvSpPr>
        <xdr:cNvPr id="59" name="Rectángulo 58">
          <a:extLst>
            <a:ext uri="{FF2B5EF4-FFF2-40B4-BE49-F238E27FC236}">
              <a16:creationId xmlns:a16="http://schemas.microsoft.com/office/drawing/2014/main" id="{53E38C3F-F339-4BB6-BDF8-FE26D363131E}"/>
            </a:ext>
          </a:extLst>
        </xdr:cNvPr>
        <xdr:cNvSpPr/>
      </xdr:nvSpPr>
      <xdr:spPr>
        <a:xfrm>
          <a:off x="2925233" y="3077633"/>
          <a:ext cx="2047875" cy="4286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DE CONTENIDO</a:t>
          </a:r>
        </a:p>
      </xdr:txBody>
    </xdr:sp>
    <xdr:clientData/>
  </xdr:twoCellAnchor>
  <xdr:twoCellAnchor>
    <xdr:from>
      <xdr:col>7</xdr:col>
      <xdr:colOff>19051</xdr:colOff>
      <xdr:row>5</xdr:row>
      <xdr:rowOff>310092</xdr:rowOff>
    </xdr:from>
    <xdr:to>
      <xdr:col>9</xdr:col>
      <xdr:colOff>542926</xdr:colOff>
      <xdr:row>7</xdr:row>
      <xdr:rowOff>66676</xdr:rowOff>
    </xdr:to>
    <xdr:sp macro="" textlink="">
      <xdr:nvSpPr>
        <xdr:cNvPr id="60" name="Rectángulo 59">
          <a:extLst>
            <a:ext uri="{FF2B5EF4-FFF2-40B4-BE49-F238E27FC236}">
              <a16:creationId xmlns:a16="http://schemas.microsoft.com/office/drawing/2014/main" id="{CDE592DE-8CE7-4A97-9A46-181ABD0FA52A}"/>
            </a:ext>
          </a:extLst>
        </xdr:cNvPr>
        <xdr:cNvSpPr/>
      </xdr:nvSpPr>
      <xdr:spPr>
        <a:xfrm>
          <a:off x="4866218" y="2881842"/>
          <a:ext cx="2047875" cy="433917"/>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LA ANDJE</a:t>
          </a:r>
        </a:p>
      </xdr:txBody>
    </xdr:sp>
    <xdr:clientData/>
  </xdr:twoCellAnchor>
  <xdr:twoCellAnchor>
    <xdr:from>
      <xdr:col>7</xdr:col>
      <xdr:colOff>23285</xdr:colOff>
      <xdr:row>10</xdr:row>
      <xdr:rowOff>134408</xdr:rowOff>
    </xdr:from>
    <xdr:to>
      <xdr:col>9</xdr:col>
      <xdr:colOff>547160</xdr:colOff>
      <xdr:row>11</xdr:row>
      <xdr:rowOff>229658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4976285" y="3077633"/>
          <a:ext cx="2047875" cy="4286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a:t>
          </a:r>
        </a:p>
      </xdr:txBody>
    </xdr:sp>
    <xdr:clientData/>
  </xdr:twoCellAnchor>
  <xdr:twoCellAnchor>
    <xdr:from>
      <xdr:col>3</xdr:col>
      <xdr:colOff>528108</xdr:colOff>
      <xdr:row>6</xdr:row>
      <xdr:rowOff>184150</xdr:rowOff>
    </xdr:from>
    <xdr:to>
      <xdr:col>4</xdr:col>
      <xdr:colOff>258233</xdr:colOff>
      <xdr:row>8</xdr:row>
      <xdr:rowOff>237065</xdr:rowOff>
    </xdr:to>
    <xdr:cxnSp macro="">
      <xdr:nvCxnSpPr>
        <xdr:cNvPr id="4" name="Conector: angular 3">
          <a:extLst>
            <a:ext uri="{FF2B5EF4-FFF2-40B4-BE49-F238E27FC236}">
              <a16:creationId xmlns:a16="http://schemas.microsoft.com/office/drawing/2014/main" id="{12683A4F-695B-4417-85F0-9A53EE48180B}"/>
            </a:ext>
          </a:extLst>
        </xdr:cNvPr>
        <xdr:cNvCxnSpPr>
          <a:stCxn id="55" idx="3"/>
          <a:endCxn id="58" idx="1"/>
        </xdr:cNvCxnSpPr>
      </xdr:nvCxnSpPr>
      <xdr:spPr>
        <a:xfrm flipV="1">
          <a:off x="2327275" y="2755900"/>
          <a:ext cx="492125" cy="730248"/>
        </a:xfrm>
        <a:prstGeom prst="bentConnector3">
          <a:avLst>
            <a:gd name="adj1" fmla="val 50000"/>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528108</xdr:colOff>
      <xdr:row>8</xdr:row>
      <xdr:rowOff>234419</xdr:rowOff>
    </xdr:from>
    <xdr:to>
      <xdr:col>4</xdr:col>
      <xdr:colOff>258233</xdr:colOff>
      <xdr:row>11</xdr:row>
      <xdr:rowOff>15346</xdr:rowOff>
    </xdr:to>
    <xdr:cxnSp macro="">
      <xdr:nvCxnSpPr>
        <xdr:cNvPr id="7" name="Conector: angular 6">
          <a:extLst>
            <a:ext uri="{FF2B5EF4-FFF2-40B4-BE49-F238E27FC236}">
              <a16:creationId xmlns:a16="http://schemas.microsoft.com/office/drawing/2014/main" id="{E912C914-B6AE-417D-B39D-B31BC2E6AB9C}"/>
            </a:ext>
          </a:extLst>
        </xdr:cNvPr>
        <xdr:cNvCxnSpPr>
          <a:stCxn id="55" idx="3"/>
          <a:endCxn id="59" idx="1"/>
        </xdr:cNvCxnSpPr>
      </xdr:nvCxnSpPr>
      <xdr:spPr>
        <a:xfrm>
          <a:off x="2433108" y="2510894"/>
          <a:ext cx="492125" cy="781052"/>
        </a:xfrm>
        <a:prstGeom prst="bentConnector3">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752475</xdr:colOff>
      <xdr:row>20</xdr:row>
      <xdr:rowOff>19050</xdr:rowOff>
    </xdr:from>
    <xdr:to>
      <xdr:col>19</xdr:col>
      <xdr:colOff>323850</xdr:colOff>
      <xdr:row>21</xdr:row>
      <xdr:rowOff>209550</xdr:rowOff>
    </xdr:to>
    <xdr:sp macro="" textlink="">
      <xdr:nvSpPr>
        <xdr:cNvPr id="64" name="Rectángulo 63">
          <a:extLst>
            <a:ext uri="{FF2B5EF4-FFF2-40B4-BE49-F238E27FC236}">
              <a16:creationId xmlns:a16="http://schemas.microsoft.com/office/drawing/2014/main" id="{8B0A3F24-FB44-42F6-9663-264C6B68ACD5}"/>
            </a:ext>
          </a:extLst>
        </xdr:cNvPr>
        <xdr:cNvSpPr/>
      </xdr:nvSpPr>
      <xdr:spPr>
        <a:xfrm>
          <a:off x="11695642" y="6040967"/>
          <a:ext cx="26193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14</xdr:col>
      <xdr:colOff>538163</xdr:colOff>
      <xdr:row>20</xdr:row>
      <xdr:rowOff>236008</xdr:rowOff>
    </xdr:from>
    <xdr:to>
      <xdr:col>15</xdr:col>
      <xdr:colOff>752475</xdr:colOff>
      <xdr:row>20</xdr:row>
      <xdr:rowOff>236008</xdr:rowOff>
    </xdr:to>
    <xdr:cxnSp macro="">
      <xdr:nvCxnSpPr>
        <xdr:cNvPr id="16" name="Conector recto de flecha 15">
          <a:extLst>
            <a:ext uri="{FF2B5EF4-FFF2-40B4-BE49-F238E27FC236}">
              <a16:creationId xmlns:a16="http://schemas.microsoft.com/office/drawing/2014/main" id="{133FC3DC-B747-4232-869D-EFED4A98B3A9}"/>
            </a:ext>
          </a:extLst>
        </xdr:cNvPr>
        <xdr:cNvCxnSpPr>
          <a:stCxn id="12" idx="3"/>
          <a:endCxn id="64" idx="1"/>
        </xdr:cNvCxnSpPr>
      </xdr:nvCxnSpPr>
      <xdr:spPr>
        <a:xfrm>
          <a:off x="10719330" y="6257925"/>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228600</xdr:colOff>
      <xdr:row>33</xdr:row>
      <xdr:rowOff>61383</xdr:rowOff>
    </xdr:from>
    <xdr:to>
      <xdr:col>27</xdr:col>
      <xdr:colOff>561975</xdr:colOff>
      <xdr:row>35</xdr:row>
      <xdr:rowOff>8466</xdr:rowOff>
    </xdr:to>
    <xdr:sp macro="" textlink="">
      <xdr:nvSpPr>
        <xdr:cNvPr id="66" name="Rectángulo 65">
          <a:extLst>
            <a:ext uri="{FF2B5EF4-FFF2-40B4-BE49-F238E27FC236}">
              <a16:creationId xmlns:a16="http://schemas.microsoft.com/office/drawing/2014/main" id="{2A7F9864-080C-4334-BD2E-CD91C7F4FA2A}"/>
            </a:ext>
          </a:extLst>
        </xdr:cNvPr>
        <xdr:cNvSpPr/>
      </xdr:nvSpPr>
      <xdr:spPr>
        <a:xfrm>
          <a:off x="18029767" y="9131300"/>
          <a:ext cx="2619375" cy="433916"/>
        </a:xfrm>
        <a:prstGeom prst="rect">
          <a:avLst/>
        </a:prstGeom>
        <a:solidFill>
          <a:schemeClr val="accent1"/>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23</xdr:col>
      <xdr:colOff>14288</xdr:colOff>
      <xdr:row>34</xdr:row>
      <xdr:rowOff>34925</xdr:rowOff>
    </xdr:from>
    <xdr:to>
      <xdr:col>24</xdr:col>
      <xdr:colOff>228600</xdr:colOff>
      <xdr:row>34</xdr:row>
      <xdr:rowOff>34925</xdr:rowOff>
    </xdr:to>
    <xdr:cxnSp macro="">
      <xdr:nvCxnSpPr>
        <xdr:cNvPr id="22" name="Conector recto de flecha 21">
          <a:extLst>
            <a:ext uri="{FF2B5EF4-FFF2-40B4-BE49-F238E27FC236}">
              <a16:creationId xmlns:a16="http://schemas.microsoft.com/office/drawing/2014/main" id="{41BD252B-25FF-40B9-B982-08DFAB9BC136}"/>
            </a:ext>
          </a:extLst>
        </xdr:cNvPr>
        <xdr:cNvCxnSpPr>
          <a:stCxn id="49" idx="3"/>
          <a:endCxn id="66" idx="1"/>
        </xdr:cNvCxnSpPr>
      </xdr:nvCxnSpPr>
      <xdr:spPr>
        <a:xfrm>
          <a:off x="17053455" y="9348258"/>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247122</xdr:colOff>
      <xdr:row>14</xdr:row>
      <xdr:rowOff>14288</xdr:rowOff>
    </xdr:from>
    <xdr:to>
      <xdr:col>27</xdr:col>
      <xdr:colOff>8997</xdr:colOff>
      <xdr:row>15</xdr:row>
      <xdr:rowOff>204788</xdr:rowOff>
    </xdr:to>
    <xdr:sp macro="" textlink="">
      <xdr:nvSpPr>
        <xdr:cNvPr id="67" name="Rectángulo 66">
          <a:extLst>
            <a:ext uri="{FF2B5EF4-FFF2-40B4-BE49-F238E27FC236}">
              <a16:creationId xmlns:a16="http://schemas.microsoft.com/office/drawing/2014/main" id="{573BE022-048A-4FC2-9DA2-092E3E620954}"/>
            </a:ext>
          </a:extLst>
        </xdr:cNvPr>
        <xdr:cNvSpPr/>
      </xdr:nvSpPr>
      <xdr:spPr>
        <a:xfrm>
          <a:off x="18513955"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24</xdr:col>
      <xdr:colOff>247121</xdr:colOff>
      <xdr:row>20</xdr:row>
      <xdr:rowOff>19050</xdr:rowOff>
    </xdr:from>
    <xdr:to>
      <xdr:col>27</xdr:col>
      <xdr:colOff>8996</xdr:colOff>
      <xdr:row>21</xdr:row>
      <xdr:rowOff>209550</xdr:rowOff>
    </xdr:to>
    <xdr:sp macro="" textlink="">
      <xdr:nvSpPr>
        <xdr:cNvPr id="68" name="Rectángulo 67">
          <a:extLst>
            <a:ext uri="{FF2B5EF4-FFF2-40B4-BE49-F238E27FC236}">
              <a16:creationId xmlns:a16="http://schemas.microsoft.com/office/drawing/2014/main" id="{95320899-3A47-4E11-A5D0-1586B2AA632A}"/>
            </a:ext>
          </a:extLst>
        </xdr:cNvPr>
        <xdr:cNvSpPr/>
      </xdr:nvSpPr>
      <xdr:spPr>
        <a:xfrm>
          <a:off x="18048288" y="6040967"/>
          <a:ext cx="20478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23</xdr:col>
      <xdr:colOff>371475</xdr:colOff>
      <xdr:row>14</xdr:row>
      <xdr:rowOff>231247</xdr:rowOff>
    </xdr:from>
    <xdr:to>
      <xdr:col>24</xdr:col>
      <xdr:colOff>247122</xdr:colOff>
      <xdr:row>14</xdr:row>
      <xdr:rowOff>231247</xdr:rowOff>
    </xdr:to>
    <xdr:cxnSp macro="">
      <xdr:nvCxnSpPr>
        <xdr:cNvPr id="28" name="Conector recto de flecha 27">
          <a:extLst>
            <a:ext uri="{FF2B5EF4-FFF2-40B4-BE49-F238E27FC236}">
              <a16:creationId xmlns:a16="http://schemas.microsoft.com/office/drawing/2014/main" id="{FF67F479-5785-4841-8A20-F7D59C54E17D}"/>
            </a:ext>
          </a:extLst>
        </xdr:cNvPr>
        <xdr:cNvCxnSpPr>
          <a:stCxn id="14" idx="3"/>
          <a:endCxn id="67" idx="1"/>
        </xdr:cNvCxnSpPr>
      </xdr:nvCxnSpPr>
      <xdr:spPr>
        <a:xfrm>
          <a:off x="17876308" y="4263497"/>
          <a:ext cx="63764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371475</xdr:colOff>
      <xdr:row>14</xdr:row>
      <xdr:rowOff>231246</xdr:rowOff>
    </xdr:from>
    <xdr:to>
      <xdr:col>24</xdr:col>
      <xdr:colOff>247121</xdr:colOff>
      <xdr:row>20</xdr:row>
      <xdr:rowOff>236008</xdr:rowOff>
    </xdr:to>
    <xdr:cxnSp macro="">
      <xdr:nvCxnSpPr>
        <xdr:cNvPr id="38" name="Conector: angular 37">
          <a:extLst>
            <a:ext uri="{FF2B5EF4-FFF2-40B4-BE49-F238E27FC236}">
              <a16:creationId xmlns:a16="http://schemas.microsoft.com/office/drawing/2014/main" id="{8D80C01B-4CB5-4541-9E17-A8A5885169BB}"/>
            </a:ext>
          </a:extLst>
        </xdr:cNvPr>
        <xdr:cNvCxnSpPr>
          <a:stCxn id="14" idx="3"/>
          <a:endCxn id="68" idx="1"/>
        </xdr:cNvCxnSpPr>
      </xdr:nvCxnSpPr>
      <xdr:spPr>
        <a:xfrm>
          <a:off x="17410642" y="4792663"/>
          <a:ext cx="637646" cy="146526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25</xdr:col>
      <xdr:colOff>509060</xdr:colOff>
      <xdr:row>24</xdr:row>
      <xdr:rowOff>100013</xdr:rowOff>
    </xdr:to>
    <xdr:cxnSp macro="">
      <xdr:nvCxnSpPr>
        <xdr:cNvPr id="70" name="Conector: angular 69">
          <a:extLst>
            <a:ext uri="{FF2B5EF4-FFF2-40B4-BE49-F238E27FC236}">
              <a16:creationId xmlns:a16="http://schemas.microsoft.com/office/drawing/2014/main" id="{713F0FD9-1D2D-49C3-90B0-839ED51DC621}"/>
            </a:ext>
          </a:extLst>
        </xdr:cNvPr>
        <xdr:cNvCxnSpPr>
          <a:stCxn id="68" idx="2"/>
          <a:endCxn id="15" idx="3"/>
        </xdr:cNvCxnSpPr>
      </xdr:nvCxnSpPr>
      <xdr:spPr>
        <a:xfrm rot="5400000">
          <a:off x="13192391" y="1215760"/>
          <a:ext cx="620713" cy="11138959"/>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18</xdr:row>
      <xdr:rowOff>205318</xdr:rowOff>
    </xdr:from>
    <xdr:to>
      <xdr:col>11</xdr:col>
      <xdr:colOff>38100</xdr:colOff>
      <xdr:row>21</xdr:row>
      <xdr:rowOff>42334</xdr:rowOff>
    </xdr:to>
    <xdr:sp macro="" textlink="">
      <xdr:nvSpPr>
        <xdr:cNvPr id="71" name="Rectángulo 70">
          <a:extLst>
            <a:ext uri="{FF2B5EF4-FFF2-40B4-BE49-F238E27FC236}">
              <a16:creationId xmlns:a16="http://schemas.microsoft.com/office/drawing/2014/main" id="{FF18F905-5BEA-44D2-BCE9-4B1BF3C3EEE1}"/>
            </a:ext>
          </a:extLst>
        </xdr:cNvPr>
        <xdr:cNvSpPr/>
      </xdr:nvSpPr>
      <xdr:spPr>
        <a:xfrm>
          <a:off x="5885392" y="5740401"/>
          <a:ext cx="2047875" cy="567266"/>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16</xdr:col>
      <xdr:colOff>87842</xdr:colOff>
      <xdr:row>31</xdr:row>
      <xdr:rowOff>198968</xdr:rowOff>
    </xdr:from>
    <xdr:to>
      <xdr:col>19</xdr:col>
      <xdr:colOff>421217</xdr:colOff>
      <xdr:row>34</xdr:row>
      <xdr:rowOff>35984</xdr:rowOff>
    </xdr:to>
    <xdr:sp macro="" textlink="">
      <xdr:nvSpPr>
        <xdr:cNvPr id="72" name="Rectángulo 71">
          <a:extLst>
            <a:ext uri="{FF2B5EF4-FFF2-40B4-BE49-F238E27FC236}">
              <a16:creationId xmlns:a16="http://schemas.microsoft.com/office/drawing/2014/main" id="{EB18BFF9-B31E-4FC6-840F-392354362BD8}"/>
            </a:ext>
          </a:extLst>
        </xdr:cNvPr>
        <xdr:cNvSpPr/>
      </xdr:nvSpPr>
      <xdr:spPr>
        <a:xfrm>
          <a:off x="11793009" y="8782051"/>
          <a:ext cx="2619375" cy="567266"/>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27</xdr:col>
      <xdr:colOff>547689</xdr:colOff>
      <xdr:row>15</xdr:row>
      <xdr:rowOff>215373</xdr:rowOff>
    </xdr:from>
    <xdr:to>
      <xdr:col>30</xdr:col>
      <xdr:colOff>309564</xdr:colOff>
      <xdr:row>17</xdr:row>
      <xdr:rowOff>162457</xdr:rowOff>
    </xdr:to>
    <xdr:sp macro="" textlink="">
      <xdr:nvSpPr>
        <xdr:cNvPr id="73" name="Rectángulo 72">
          <a:extLst>
            <a:ext uri="{FF2B5EF4-FFF2-40B4-BE49-F238E27FC236}">
              <a16:creationId xmlns:a16="http://schemas.microsoft.com/office/drawing/2014/main" id="{C792C201-5E7C-48AA-A2D0-24B62710166D}"/>
            </a:ext>
          </a:extLst>
        </xdr:cNvPr>
        <xdr:cNvSpPr/>
      </xdr:nvSpPr>
      <xdr:spPr>
        <a:xfrm>
          <a:off x="21100522" y="4491040"/>
          <a:ext cx="2047875" cy="433917"/>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 u</a:t>
          </a:r>
          <a:r>
            <a:rPr lang="es-CO" sz="1100" baseline="0">
              <a:solidFill>
                <a:sysClr val="windowText" lastClr="000000"/>
              </a:solidFill>
              <a:latin typeface="Work Sans" panose="00000500000000000000" pitchFamily="50" charset="0"/>
            </a:rPr>
            <a:t>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27</xdr:col>
      <xdr:colOff>547689</xdr:colOff>
      <xdr:row>14</xdr:row>
      <xdr:rowOff>14288</xdr:rowOff>
    </xdr:from>
    <xdr:to>
      <xdr:col>30</xdr:col>
      <xdr:colOff>309564</xdr:colOff>
      <xdr:row>15</xdr:row>
      <xdr:rowOff>204788</xdr:rowOff>
    </xdr:to>
    <xdr:sp macro="" textlink="">
      <xdr:nvSpPr>
        <xdr:cNvPr id="75" name="Rectángulo 74">
          <a:extLst>
            <a:ext uri="{FF2B5EF4-FFF2-40B4-BE49-F238E27FC236}">
              <a16:creationId xmlns:a16="http://schemas.microsoft.com/office/drawing/2014/main" id="{360B2EA2-B21C-4682-94E6-54184BDCBA3B}"/>
            </a:ext>
          </a:extLst>
        </xdr:cNvPr>
        <xdr:cNvSpPr/>
      </xdr:nvSpPr>
      <xdr:spPr>
        <a:xfrm>
          <a:off x="21100522"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27</xdr:col>
      <xdr:colOff>8997</xdr:colOff>
      <xdr:row>14</xdr:row>
      <xdr:rowOff>231247</xdr:rowOff>
    </xdr:from>
    <xdr:to>
      <xdr:col>27</xdr:col>
      <xdr:colOff>547689</xdr:colOff>
      <xdr:row>14</xdr:row>
      <xdr:rowOff>231247</xdr:rowOff>
    </xdr:to>
    <xdr:cxnSp macro="">
      <xdr:nvCxnSpPr>
        <xdr:cNvPr id="5" name="Conector recto de flecha 4">
          <a:extLst>
            <a:ext uri="{FF2B5EF4-FFF2-40B4-BE49-F238E27FC236}">
              <a16:creationId xmlns:a16="http://schemas.microsoft.com/office/drawing/2014/main" id="{B7517EED-B88D-422C-9BCA-AD9E81B46067}"/>
            </a:ext>
          </a:extLst>
        </xdr:cNvPr>
        <xdr:cNvCxnSpPr>
          <a:stCxn id="67" idx="3"/>
          <a:endCxn id="75" idx="1"/>
        </xdr:cNvCxnSpPr>
      </xdr:nvCxnSpPr>
      <xdr:spPr>
        <a:xfrm>
          <a:off x="20561830" y="4263497"/>
          <a:ext cx="53869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276225</xdr:colOff>
      <xdr:row>30</xdr:row>
      <xdr:rowOff>28047</xdr:rowOff>
    </xdr:from>
    <xdr:to>
      <xdr:col>31</xdr:col>
      <xdr:colOff>609600</xdr:colOff>
      <xdr:row>31</xdr:row>
      <xdr:rowOff>218547</xdr:rowOff>
    </xdr:to>
    <xdr:sp macro="" textlink="">
      <xdr:nvSpPr>
        <xdr:cNvPr id="76" name="Rectángulo 75">
          <a:extLst>
            <a:ext uri="{FF2B5EF4-FFF2-40B4-BE49-F238E27FC236}">
              <a16:creationId xmlns:a16="http://schemas.microsoft.com/office/drawing/2014/main" id="{F489D71C-A90A-4A91-93A3-684D83491A22}"/>
            </a:ext>
          </a:extLst>
        </xdr:cNvPr>
        <xdr:cNvSpPr/>
      </xdr:nvSpPr>
      <xdr:spPr>
        <a:xfrm>
          <a:off x="21591058" y="7838547"/>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28</xdr:col>
      <xdr:colOff>276225</xdr:colOff>
      <xdr:row>31</xdr:row>
      <xdr:rowOff>222782</xdr:rowOff>
    </xdr:from>
    <xdr:to>
      <xdr:col>31</xdr:col>
      <xdr:colOff>609600</xdr:colOff>
      <xdr:row>33</xdr:row>
      <xdr:rowOff>169866</xdr:rowOff>
    </xdr:to>
    <xdr:sp macro="" textlink="">
      <xdr:nvSpPr>
        <xdr:cNvPr id="77" name="Rectángulo 76">
          <a:extLst>
            <a:ext uri="{FF2B5EF4-FFF2-40B4-BE49-F238E27FC236}">
              <a16:creationId xmlns:a16="http://schemas.microsoft.com/office/drawing/2014/main" id="{66183F8A-D602-4B43-A160-200E2AD2EFFE}"/>
            </a:ext>
          </a:extLst>
        </xdr:cNvPr>
        <xdr:cNvSpPr/>
      </xdr:nvSpPr>
      <xdr:spPr>
        <a:xfrm>
          <a:off x="21591058" y="8276699"/>
          <a:ext cx="2619375" cy="433917"/>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a:t>
          </a:r>
          <a:r>
            <a:rPr lang="es-CO" sz="1100" baseline="0">
              <a:solidFill>
                <a:sysClr val="windowText" lastClr="000000"/>
              </a:solidFill>
              <a:latin typeface="Work Sans" panose="00000500000000000000" pitchFamily="50" charset="0"/>
            </a:rPr>
            <a:t> u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30</xdr:col>
      <xdr:colOff>61913</xdr:colOff>
      <xdr:row>28</xdr:row>
      <xdr:rowOff>223838</xdr:rowOff>
    </xdr:from>
    <xdr:to>
      <xdr:col>30</xdr:col>
      <xdr:colOff>61913</xdr:colOff>
      <xdr:row>30</xdr:row>
      <xdr:rowOff>28047</xdr:rowOff>
    </xdr:to>
    <xdr:cxnSp macro="">
      <xdr:nvCxnSpPr>
        <xdr:cNvPr id="8" name="Conector recto de flecha 7">
          <a:extLst>
            <a:ext uri="{FF2B5EF4-FFF2-40B4-BE49-F238E27FC236}">
              <a16:creationId xmlns:a16="http://schemas.microsoft.com/office/drawing/2014/main" id="{F4FFD034-2B0C-404B-9EE8-AC8A5BE3CD7B}"/>
            </a:ext>
          </a:extLst>
        </xdr:cNvPr>
        <xdr:cNvCxnSpPr>
          <a:stCxn id="51" idx="2"/>
          <a:endCxn id="76" idx="0"/>
        </xdr:cNvCxnSpPr>
      </xdr:nvCxnSpPr>
      <xdr:spPr>
        <a:xfrm>
          <a:off x="22900746" y="7547505"/>
          <a:ext cx="0" cy="2910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editAs="oneCell">
    <xdr:from>
      <xdr:col>4</xdr:col>
      <xdr:colOff>361338</xdr:colOff>
      <xdr:row>17</xdr:row>
      <xdr:rowOff>39157</xdr:rowOff>
    </xdr:from>
    <xdr:to>
      <xdr:col>4</xdr:col>
      <xdr:colOff>757338</xdr:colOff>
      <xdr:row>18</xdr:row>
      <xdr:rowOff>197032</xdr:rowOff>
    </xdr:to>
    <xdr:pic>
      <xdr:nvPicPr>
        <xdr:cNvPr id="3" name="Imagen 2">
          <a:extLst>
            <a:ext uri="{FF2B5EF4-FFF2-40B4-BE49-F238E27FC236}">
              <a16:creationId xmlns:a16="http://schemas.microsoft.com/office/drawing/2014/main" id="{7CD307AC-8CFE-4F08-ACE5-09A4868E2EB7}"/>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028338" y="4725457"/>
          <a:ext cx="396000" cy="396000"/>
        </a:xfrm>
        <a:prstGeom prst="rect">
          <a:avLst/>
        </a:prstGeom>
      </xdr:spPr>
    </xdr:pic>
    <xdr:clientData/>
  </xdr:twoCellAnchor>
  <xdr:twoCellAnchor editAs="oneCell">
    <xdr:from>
      <xdr:col>4</xdr:col>
      <xdr:colOff>456588</xdr:colOff>
      <xdr:row>33</xdr:row>
      <xdr:rowOff>39157</xdr:rowOff>
    </xdr:from>
    <xdr:to>
      <xdr:col>5</xdr:col>
      <xdr:colOff>90588</xdr:colOff>
      <xdr:row>34</xdr:row>
      <xdr:rowOff>197032</xdr:rowOff>
    </xdr:to>
    <xdr:pic>
      <xdr:nvPicPr>
        <xdr:cNvPr id="74" name="Imagen 73">
          <a:extLst>
            <a:ext uri="{FF2B5EF4-FFF2-40B4-BE49-F238E27FC236}">
              <a16:creationId xmlns:a16="http://schemas.microsoft.com/office/drawing/2014/main" id="{EBC585BE-C21D-42BC-ACF1-8CBB0C468B22}"/>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123588" y="8421157"/>
          <a:ext cx="396000" cy="396000"/>
        </a:xfrm>
        <a:prstGeom prst="rect">
          <a:avLst/>
        </a:prstGeom>
      </xdr:spPr>
    </xdr:pic>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6"/>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4" t="s">
        <v>0</v>
      </c>
      <c r="F1" s="24" t="s">
        <v>1</v>
      </c>
      <c r="H1" s="24" t="s">
        <v>2</v>
      </c>
      <c r="J1" s="24" t="s">
        <v>3</v>
      </c>
      <c r="K1" s="24" t="s">
        <v>4</v>
      </c>
    </row>
    <row r="2" spans="4:11" x14ac:dyDescent="0.25">
      <c r="D2">
        <v>1</v>
      </c>
      <c r="E2" s="21" t="s">
        <v>5</v>
      </c>
      <c r="F2" s="21" t="s">
        <v>6</v>
      </c>
      <c r="G2" s="22">
        <v>43831</v>
      </c>
      <c r="H2" s="21" t="s">
        <v>7</v>
      </c>
      <c r="I2" s="21" t="s">
        <v>8</v>
      </c>
      <c r="J2" s="21" t="s">
        <v>9</v>
      </c>
      <c r="K2" s="21" t="s">
        <v>10</v>
      </c>
    </row>
    <row r="3" spans="4:11" x14ac:dyDescent="0.25">
      <c r="D3">
        <v>2</v>
      </c>
      <c r="E3" s="21" t="s">
        <v>11</v>
      </c>
      <c r="F3" s="21" t="s">
        <v>12</v>
      </c>
      <c r="G3" s="22">
        <v>45657</v>
      </c>
      <c r="H3" s="21" t="s">
        <v>13</v>
      </c>
      <c r="I3" s="21" t="s">
        <v>14</v>
      </c>
      <c r="J3" s="21" t="s">
        <v>15</v>
      </c>
      <c r="K3" s="21" t="s">
        <v>8</v>
      </c>
    </row>
    <row r="4" spans="4:11" x14ac:dyDescent="0.25">
      <c r="D4">
        <v>3</v>
      </c>
      <c r="E4" s="21" t="s">
        <v>16</v>
      </c>
      <c r="F4" s="21" t="s">
        <v>17</v>
      </c>
      <c r="H4" s="21" t="s">
        <v>18</v>
      </c>
      <c r="I4" s="21" t="s">
        <v>10</v>
      </c>
      <c r="J4" s="21" t="s">
        <v>19</v>
      </c>
      <c r="K4" s="21" t="s">
        <v>20</v>
      </c>
    </row>
    <row r="5" spans="4:11" x14ac:dyDescent="0.25">
      <c r="D5">
        <v>4</v>
      </c>
      <c r="E5" s="21" t="s">
        <v>21</v>
      </c>
      <c r="F5" s="21" t="s">
        <v>22</v>
      </c>
      <c r="H5" s="21" t="s">
        <v>23</v>
      </c>
      <c r="I5" s="21" t="s">
        <v>24</v>
      </c>
      <c r="J5" s="21" t="s">
        <v>25</v>
      </c>
      <c r="K5" s="21" t="s">
        <v>14</v>
      </c>
    </row>
    <row r="6" spans="4:11" x14ac:dyDescent="0.25">
      <c r="D6">
        <v>5</v>
      </c>
      <c r="E6" s="21" t="s">
        <v>26</v>
      </c>
      <c r="F6" s="21" t="s">
        <v>27</v>
      </c>
      <c r="I6" s="21" t="s">
        <v>28</v>
      </c>
      <c r="J6" s="21" t="s">
        <v>29</v>
      </c>
      <c r="K6" s="21" t="s">
        <v>28</v>
      </c>
    </row>
    <row r="7" spans="4:11" x14ac:dyDescent="0.25">
      <c r="D7">
        <v>6</v>
      </c>
      <c r="E7" s="21" t="s">
        <v>30</v>
      </c>
      <c r="F7" s="21" t="s">
        <v>31</v>
      </c>
      <c r="I7" s="21" t="s">
        <v>20</v>
      </c>
      <c r="J7" t="s">
        <v>32</v>
      </c>
      <c r="K7" s="21" t="s">
        <v>24</v>
      </c>
    </row>
    <row r="8" spans="4:11" x14ac:dyDescent="0.25">
      <c r="D8">
        <v>7</v>
      </c>
      <c r="E8" s="21" t="s">
        <v>33</v>
      </c>
      <c r="F8" s="21" t="s">
        <v>34</v>
      </c>
      <c r="J8" t="s">
        <v>35</v>
      </c>
    </row>
    <row r="9" spans="4:11" x14ac:dyDescent="0.25">
      <c r="D9">
        <v>8</v>
      </c>
      <c r="F9" s="21"/>
      <c r="J9" t="s">
        <v>36</v>
      </c>
    </row>
    <row r="10" spans="4:11" x14ac:dyDescent="0.25">
      <c r="D10">
        <v>9</v>
      </c>
      <c r="F10" s="21"/>
    </row>
    <row r="11" spans="4:11" x14ac:dyDescent="0.25">
      <c r="D11">
        <v>10</v>
      </c>
      <c r="F11" s="21"/>
    </row>
    <row r="12" spans="4:11" x14ac:dyDescent="0.25">
      <c r="D12">
        <v>11</v>
      </c>
      <c r="F12" s="21"/>
    </row>
    <row r="13" spans="4:11" x14ac:dyDescent="0.25">
      <c r="D13">
        <v>12</v>
      </c>
      <c r="F13" s="21"/>
    </row>
    <row r="14" spans="4:11" x14ac:dyDescent="0.25">
      <c r="D14">
        <v>13</v>
      </c>
      <c r="F14" s="21"/>
    </row>
    <row r="15" spans="4:11" x14ac:dyDescent="0.25">
      <c r="D15">
        <v>14</v>
      </c>
      <c r="F15" s="21"/>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ColWidth="11.42578125" defaultRowHeight="15" x14ac:dyDescent="0.25"/>
  <cols>
    <col min="1" max="1" width="5.7109375" customWidth="1"/>
  </cols>
  <sheetData>
    <row r="3" spans="2:10" ht="29.25" x14ac:dyDescent="0.35">
      <c r="B3" s="144" t="s">
        <v>600</v>
      </c>
      <c r="C3" s="144"/>
      <c r="D3" s="144"/>
      <c r="E3" s="144"/>
      <c r="F3" s="144"/>
      <c r="G3" s="145"/>
      <c r="H3" s="145"/>
      <c r="I3" s="145"/>
      <c r="J3" s="145"/>
    </row>
    <row r="5" spans="2:10" ht="24.75" customHeight="1" x14ac:dyDescent="0.4">
      <c r="B5" s="32" t="s">
        <v>601</v>
      </c>
    </row>
    <row r="6" spans="2:10" ht="18.75" x14ac:dyDescent="0.4">
      <c r="B6" s="32"/>
    </row>
    <row r="7" spans="2:10" x14ac:dyDescent="0.25">
      <c r="B7" s="172" t="s">
        <v>602</v>
      </c>
      <c r="C7" s="173"/>
      <c r="D7" s="173"/>
      <c r="E7" s="173"/>
      <c r="F7" s="173"/>
      <c r="G7" s="173"/>
      <c r="H7" s="173"/>
      <c r="I7" s="173"/>
      <c r="J7" s="173"/>
    </row>
    <row r="8" spans="2:10" x14ac:dyDescent="0.25">
      <c r="B8" s="173"/>
      <c r="C8" s="173"/>
      <c r="D8" s="173"/>
      <c r="E8" s="173"/>
      <c r="F8" s="173"/>
      <c r="G8" s="173"/>
      <c r="H8" s="173"/>
      <c r="I8" s="173"/>
      <c r="J8" s="173"/>
    </row>
    <row r="20" spans="2:3" x14ac:dyDescent="0.25">
      <c r="B20" s="66"/>
      <c r="C20" s="66"/>
    </row>
  </sheetData>
  <sheetProtection algorithmName="SHA-512" hashValue="OCj8DUoYDdTRcJlJRaXUlCOBc60YyrVq5Zr/J2vfgNG3a+B3t9adMZgUgngdhy62CEqYNoZEyW1nSw8GhBXtcA==" saltValue="pWUKdwnU8M2g4Y6Dv/9zcQ=="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F42"/>
  <sheetViews>
    <sheetView showGridLines="0" showRowColHeaders="0" topLeftCell="B24" zoomScaleNormal="100" workbookViewId="0">
      <selection activeCell="L8" sqref="L8"/>
    </sheetView>
  </sheetViews>
  <sheetFormatPr baseColWidth="10" defaultColWidth="11.42578125" defaultRowHeight="23.25" x14ac:dyDescent="0.5"/>
  <cols>
    <col min="1" max="1" width="5.7109375" style="34" customWidth="1"/>
    <col min="2" max="4" width="11.42578125" style="34"/>
    <col min="5" max="5" width="11.42578125" style="34" customWidth="1"/>
    <col min="6" max="12" width="11.42578125" style="34"/>
    <col min="13" max="13" width="16.85546875" style="34" bestFit="1" customWidth="1"/>
    <col min="14" max="16384" width="11.42578125" style="34"/>
  </cols>
  <sheetData>
    <row r="3" spans="2:32" ht="29.25" x14ac:dyDescent="0.5">
      <c r="B3" s="130" t="s">
        <v>603</v>
      </c>
      <c r="C3" s="130"/>
      <c r="D3" s="130"/>
      <c r="E3" s="130"/>
      <c r="F3" s="130"/>
      <c r="G3" s="130"/>
      <c r="H3" s="130"/>
      <c r="I3" s="130"/>
      <c r="J3" s="130"/>
      <c r="K3" s="130"/>
      <c r="M3" s="88"/>
      <c r="N3" s="52"/>
      <c r="O3" s="52"/>
      <c r="P3" s="53"/>
      <c r="Q3" s="53"/>
      <c r="R3" s="53"/>
      <c r="S3" s="53"/>
      <c r="T3" s="53"/>
      <c r="U3" s="53"/>
      <c r="V3" s="53"/>
      <c r="W3" s="53"/>
      <c r="X3" s="49"/>
      <c r="Y3" s="49"/>
    </row>
    <row r="4" spans="2:32" ht="26.25" customHeight="1" x14ac:dyDescent="0.65">
      <c r="B4" s="174" t="s">
        <v>604</v>
      </c>
      <c r="C4" s="175"/>
      <c r="D4" s="175"/>
      <c r="E4" s="175"/>
      <c r="F4" s="175"/>
      <c r="G4" s="175"/>
      <c r="H4" s="175"/>
      <c r="I4" s="175"/>
      <c r="J4" s="175"/>
      <c r="K4" s="175"/>
      <c r="N4" s="117"/>
      <c r="O4" s="117"/>
      <c r="P4" s="117"/>
      <c r="Q4" s="117"/>
      <c r="R4" s="117"/>
      <c r="S4" s="117"/>
      <c r="T4" s="117"/>
      <c r="U4" s="117"/>
      <c r="V4" s="117"/>
    </row>
    <row r="5" spans="2:32" ht="26.25" customHeight="1" x14ac:dyDescent="0.65">
      <c r="B5" s="174" t="s">
        <v>605</v>
      </c>
      <c r="C5" s="175"/>
      <c r="D5" s="175"/>
      <c r="E5" s="175"/>
      <c r="F5" s="175"/>
      <c r="G5" s="175"/>
      <c r="H5" s="175"/>
      <c r="I5" s="175"/>
      <c r="J5" s="175"/>
      <c r="K5" s="175"/>
      <c r="N5" s="117"/>
      <c r="O5" s="117"/>
      <c r="P5" s="117"/>
      <c r="Q5" s="117"/>
      <c r="R5" s="117"/>
      <c r="S5" s="117"/>
      <c r="T5" s="117"/>
      <c r="U5" s="117"/>
      <c r="V5" s="117"/>
    </row>
    <row r="6" spans="2:32" ht="13.5" customHeight="1" x14ac:dyDescent="0.65">
      <c r="B6" s="47"/>
      <c r="C6" s="47"/>
      <c r="D6" s="47"/>
      <c r="E6" s="47"/>
      <c r="F6" s="47"/>
      <c r="G6" s="47"/>
      <c r="H6" s="47"/>
      <c r="I6" s="47"/>
      <c r="J6" s="47"/>
      <c r="K6" s="47"/>
      <c r="N6" s="117"/>
      <c r="O6" s="117"/>
      <c r="P6" s="117"/>
      <c r="Q6" s="117"/>
      <c r="R6" s="117"/>
      <c r="S6" s="117"/>
      <c r="T6" s="117"/>
      <c r="U6" s="117"/>
      <c r="V6" s="117"/>
    </row>
    <row r="7" spans="2:32" ht="26.25" customHeight="1" x14ac:dyDescent="0.65">
      <c r="B7" s="47"/>
      <c r="C7" s="47"/>
      <c r="D7" s="47"/>
      <c r="E7" s="47"/>
      <c r="F7" s="47"/>
      <c r="G7" s="47"/>
      <c r="H7" s="47"/>
      <c r="I7" s="47"/>
      <c r="J7" s="47"/>
      <c r="K7" s="47"/>
      <c r="N7" s="117"/>
      <c r="O7" s="117"/>
      <c r="P7" s="117"/>
      <c r="Q7" s="117"/>
      <c r="R7" s="117"/>
      <c r="S7" s="117"/>
      <c r="T7" s="117"/>
      <c r="U7" s="117"/>
      <c r="V7" s="117"/>
    </row>
    <row r="8" spans="2:32" ht="26.25" customHeight="1" x14ac:dyDescent="0.65">
      <c r="B8" s="47"/>
      <c r="C8" s="47"/>
      <c r="D8" s="47"/>
      <c r="E8" s="47"/>
      <c r="F8" s="47"/>
      <c r="G8" s="47"/>
      <c r="H8" s="47"/>
      <c r="I8" s="47"/>
      <c r="J8" s="47"/>
      <c r="K8" s="47"/>
      <c r="N8" s="117"/>
      <c r="O8" s="117"/>
      <c r="P8" s="117"/>
      <c r="Q8" s="117"/>
      <c r="R8" s="117"/>
      <c r="S8" s="117"/>
      <c r="T8" s="117"/>
      <c r="U8" s="117"/>
      <c r="V8" s="117"/>
    </row>
    <row r="9" spans="2:32" ht="26.25" customHeight="1" x14ac:dyDescent="0.65">
      <c r="B9" s="47"/>
      <c r="C9" s="47"/>
      <c r="D9" s="47"/>
      <c r="E9" s="47"/>
      <c r="F9" s="47"/>
      <c r="G9" s="47"/>
      <c r="H9" s="47"/>
      <c r="I9" s="47"/>
      <c r="J9" s="47"/>
      <c r="K9" s="47"/>
      <c r="N9" s="117"/>
      <c r="O9" s="117"/>
      <c r="P9" s="117"/>
      <c r="Q9" s="117"/>
      <c r="R9" s="117"/>
      <c r="S9" s="117"/>
      <c r="T9" s="117"/>
      <c r="U9" s="117"/>
      <c r="V9" s="117"/>
    </row>
    <row r="10" spans="2:32" ht="26.25" customHeight="1" x14ac:dyDescent="0.65">
      <c r="B10" s="47"/>
      <c r="C10" s="47"/>
      <c r="D10" s="47"/>
      <c r="E10" s="47"/>
      <c r="F10" s="47"/>
      <c r="G10" s="47"/>
      <c r="H10" s="47"/>
      <c r="I10" s="47"/>
      <c r="J10" s="47"/>
      <c r="K10" s="47"/>
      <c r="N10" s="117"/>
      <c r="O10" s="117"/>
      <c r="P10" s="117"/>
      <c r="Q10" s="117"/>
      <c r="R10" s="117"/>
      <c r="S10" s="117"/>
      <c r="T10" s="117"/>
      <c r="U10" s="117"/>
      <c r="V10" s="117"/>
    </row>
    <row r="11" spans="2:32" ht="26.25" customHeight="1" x14ac:dyDescent="0.65">
      <c r="B11" s="47"/>
      <c r="C11" s="47"/>
      <c r="D11" s="47"/>
      <c r="E11" s="47"/>
      <c r="F11" s="47"/>
      <c r="G11" s="47"/>
      <c r="H11" s="47"/>
      <c r="I11" s="47"/>
      <c r="J11" s="47"/>
      <c r="K11" s="47"/>
      <c r="N11" s="117"/>
      <c r="O11" s="117"/>
      <c r="P11" s="117"/>
      <c r="Q11" s="117"/>
      <c r="R11" s="117"/>
      <c r="S11" s="117"/>
      <c r="T11" s="117"/>
      <c r="U11" s="117"/>
      <c r="V11" s="117"/>
    </row>
    <row r="12" spans="2:32" ht="26.25" customHeight="1" x14ac:dyDescent="0.65">
      <c r="B12" s="48"/>
      <c r="C12" s="47"/>
      <c r="D12" s="47"/>
      <c r="E12" s="47"/>
      <c r="F12" s="47"/>
      <c r="G12" s="47"/>
      <c r="H12" s="47"/>
      <c r="I12" s="47"/>
      <c r="J12" s="47"/>
      <c r="K12" s="47"/>
      <c r="N12" s="117"/>
      <c r="O12" s="117"/>
      <c r="P12" s="117"/>
      <c r="Q12" s="117"/>
      <c r="R12" s="117"/>
      <c r="S12" s="117"/>
      <c r="T12" s="117"/>
      <c r="U12" s="117"/>
      <c r="V12" s="117"/>
    </row>
    <row r="13" spans="2:32" ht="9.75" customHeight="1" x14ac:dyDescent="0.5"/>
    <row r="14" spans="2:32" x14ac:dyDescent="0.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2:32" x14ac:dyDescent="0.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2:32" x14ac:dyDescent="0.5">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2:32" x14ac:dyDescent="0.5">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row>
    <row r="18" spans="2:32" x14ac:dyDescent="0.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2:32" x14ac:dyDescent="0.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2:32" x14ac:dyDescent="0.5">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2:32" x14ac:dyDescent="0.5">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2:32" x14ac:dyDescent="0.5">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2:32" x14ac:dyDescent="0.5">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2:32" x14ac:dyDescent="0.5">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2:32" x14ac:dyDescent="0.5">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32" x14ac:dyDescent="0.5">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pans="2:32" ht="9.75" customHeight="1" x14ac:dyDescent="0.5"/>
    <row r="28" spans="2:32" x14ac:dyDescent="0.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row>
    <row r="29" spans="2:32" x14ac:dyDescent="0.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2:32" x14ac:dyDescent="0.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row>
    <row r="31" spans="2:32" x14ac:dyDescent="0.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row>
    <row r="33" spans="2:32" x14ac:dyDescent="0.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row>
    <row r="34" spans="2:32" x14ac:dyDescent="0.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row>
    <row r="35" spans="2:32" x14ac:dyDescent="0.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row>
    <row r="36" spans="2:32" x14ac:dyDescent="0.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row>
    <row r="37" spans="2:32" x14ac:dyDescent="0.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row>
    <row r="38" spans="2:32" x14ac:dyDescent="0.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row>
    <row r="39" spans="2:32" x14ac:dyDescent="0.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row>
    <row r="40" spans="2:32" x14ac:dyDescent="0.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row>
    <row r="41" spans="2:32" x14ac:dyDescent="0.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row>
    <row r="42" spans="2:32" x14ac:dyDescent="0.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row>
  </sheetData>
  <sheetProtection algorithmName="SHA-512" hashValue="p5FvVJZ1Qa4GrdR49K1tb1RezmF8uA3W4T2x4ZxxKjS32jSgRHx2Zvq09HfTRnL07YRn78xzQx2BOOFZtl8gvw==" saltValue="Ljh65JyUSAkAlYa3G2HYeQ==" spinCount="100000" sheet="1" objects="1" scenarios="1"/>
  <mergeCells count="3">
    <mergeCell ref="B3:K3"/>
    <mergeCell ref="B4:K4"/>
    <mergeCell ref="B5:K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election activeCell="L13" sqref="L13"/>
    </sheetView>
  </sheetViews>
  <sheetFormatPr baseColWidth="10" defaultColWidth="11.42578125" defaultRowHeight="15" x14ac:dyDescent="0.25"/>
  <cols>
    <col min="1" max="1" width="5.7109375" customWidth="1"/>
    <col min="12" max="12" width="6.5703125" customWidth="1"/>
  </cols>
  <sheetData>
    <row r="3" spans="2:11" ht="23.25" x14ac:dyDescent="0.25">
      <c r="B3" s="130" t="s">
        <v>606</v>
      </c>
      <c r="C3" s="130"/>
      <c r="D3" s="130"/>
      <c r="E3" s="130"/>
      <c r="F3" s="130"/>
      <c r="G3" s="130"/>
      <c r="H3" s="130"/>
      <c r="I3" s="130"/>
      <c r="J3" s="130"/>
      <c r="K3" s="130"/>
    </row>
    <row r="5" spans="2:11" x14ac:dyDescent="0.25">
      <c r="B5" s="172" t="s">
        <v>607</v>
      </c>
      <c r="C5" s="172"/>
      <c r="D5" s="172"/>
      <c r="E5" s="172"/>
      <c r="F5" s="172"/>
      <c r="G5" s="172"/>
      <c r="H5" s="172"/>
      <c r="I5" s="172"/>
      <c r="J5" s="172"/>
      <c r="K5" s="172"/>
    </row>
    <row r="6" spans="2:11" x14ac:dyDescent="0.25">
      <c r="B6" s="172"/>
      <c r="C6" s="172"/>
      <c r="D6" s="172"/>
      <c r="E6" s="172"/>
      <c r="F6" s="172"/>
      <c r="G6" s="172"/>
      <c r="H6" s="172"/>
      <c r="I6" s="172"/>
      <c r="J6" s="172"/>
      <c r="K6" s="172"/>
    </row>
    <row r="7" spans="2:11" x14ac:dyDescent="0.25">
      <c r="B7" s="172"/>
      <c r="C7" s="172"/>
      <c r="D7" s="172"/>
      <c r="E7" s="172"/>
      <c r="F7" s="172"/>
      <c r="G7" s="172"/>
      <c r="H7" s="172"/>
      <c r="I7" s="172"/>
      <c r="J7" s="172"/>
      <c r="K7" s="172"/>
    </row>
    <row r="8" spans="2:11" x14ac:dyDescent="0.25">
      <c r="B8" s="176"/>
      <c r="C8" s="176"/>
      <c r="D8" s="176"/>
      <c r="E8" s="176"/>
      <c r="F8" s="176"/>
      <c r="G8" s="176"/>
      <c r="H8" s="176"/>
      <c r="I8" s="176"/>
      <c r="J8" s="176"/>
      <c r="K8" s="176"/>
    </row>
    <row r="9" spans="2:11" x14ac:dyDescent="0.25">
      <c r="B9" s="176"/>
      <c r="C9" s="176"/>
      <c r="D9" s="176"/>
      <c r="E9" s="176"/>
      <c r="F9" s="176"/>
      <c r="G9" s="176"/>
      <c r="H9" s="176"/>
      <c r="I9" s="176"/>
      <c r="J9" s="176"/>
      <c r="K9" s="176"/>
    </row>
  </sheetData>
  <sheetProtection algorithmName="SHA-512" hashValue="KRW446xuxiElLeeBDSfwMD1BvEQaqthV7V54P4WJw7l4YbWjIrgMT8ORFAlV41uFijI6IR+Rw+hCrslxqQiozQ==" saltValue="RwJ8e1+OCon8+xEF5rmfS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ColWidth="11.42578125" defaultRowHeight="15" x14ac:dyDescent="0.25"/>
  <cols>
    <col min="1" max="1" width="5.7109375" customWidth="1"/>
    <col min="12" max="12" width="6.5703125" customWidth="1"/>
  </cols>
  <sheetData>
    <row r="3" spans="2:11" ht="23.25" x14ac:dyDescent="0.25">
      <c r="B3" s="130" t="s">
        <v>608</v>
      </c>
      <c r="C3" s="130"/>
      <c r="D3" s="130"/>
      <c r="E3" s="130"/>
      <c r="F3" s="130"/>
      <c r="G3" s="130"/>
      <c r="H3" s="130"/>
      <c r="I3" s="130"/>
      <c r="J3" s="130"/>
      <c r="K3" s="130"/>
    </row>
    <row r="4" spans="2:11" x14ac:dyDescent="0.25">
      <c r="B4" s="172" t="s">
        <v>609</v>
      </c>
      <c r="C4" s="172"/>
      <c r="D4" s="172"/>
      <c r="E4" s="172"/>
      <c r="F4" s="172"/>
      <c r="G4" s="172"/>
      <c r="H4" s="172"/>
      <c r="I4" s="172"/>
      <c r="J4" s="172"/>
      <c r="K4" s="172"/>
    </row>
    <row r="5" spans="2:11" x14ac:dyDescent="0.25">
      <c r="B5" s="172"/>
      <c r="C5" s="172"/>
      <c r="D5" s="172"/>
      <c r="E5" s="172"/>
      <c r="F5" s="172"/>
      <c r="G5" s="172"/>
      <c r="H5" s="172"/>
      <c r="I5" s="172"/>
      <c r="J5" s="172"/>
      <c r="K5" s="172"/>
    </row>
    <row r="6" spans="2:11" x14ac:dyDescent="0.25">
      <c r="B6" s="172"/>
      <c r="C6" s="172"/>
      <c r="D6" s="172"/>
      <c r="E6" s="172"/>
      <c r="F6" s="172"/>
      <c r="G6" s="172"/>
      <c r="H6" s="172"/>
      <c r="I6" s="172"/>
      <c r="J6" s="172"/>
      <c r="K6" s="172"/>
    </row>
    <row r="7" spans="2:11" x14ac:dyDescent="0.25">
      <c r="B7" s="176"/>
      <c r="C7" s="176"/>
      <c r="D7" s="176"/>
      <c r="E7" s="176"/>
      <c r="F7" s="176"/>
      <c r="G7" s="176"/>
      <c r="H7" s="176"/>
      <c r="I7" s="176"/>
      <c r="J7" s="176"/>
      <c r="K7" s="176"/>
    </row>
    <row r="8" spans="2:11" x14ac:dyDescent="0.25">
      <c r="B8" s="176"/>
      <c r="C8" s="176"/>
      <c r="D8" s="176"/>
      <c r="E8" s="176"/>
      <c r="F8" s="176"/>
      <c r="G8" s="176"/>
      <c r="H8" s="176"/>
      <c r="I8" s="176"/>
      <c r="J8" s="176"/>
      <c r="K8" s="176"/>
    </row>
    <row r="9" spans="2:11" x14ac:dyDescent="0.25">
      <c r="B9" s="176"/>
      <c r="C9" s="176"/>
      <c r="D9" s="176"/>
      <c r="E9" s="176"/>
      <c r="F9" s="176"/>
      <c r="G9" s="176"/>
      <c r="H9" s="176"/>
      <c r="I9" s="176"/>
      <c r="J9" s="176"/>
      <c r="K9" s="176"/>
    </row>
    <row r="10" spans="2:11" x14ac:dyDescent="0.25">
      <c r="B10" s="176"/>
      <c r="C10" s="176"/>
      <c r="D10" s="176"/>
      <c r="E10" s="176"/>
      <c r="F10" s="176"/>
      <c r="G10" s="176"/>
      <c r="H10" s="176"/>
      <c r="I10" s="176"/>
      <c r="J10" s="176"/>
      <c r="K10" s="176"/>
    </row>
    <row r="11" spans="2:11" x14ac:dyDescent="0.25">
      <c r="B11" s="52"/>
      <c r="C11" s="52"/>
      <c r="D11" s="52"/>
      <c r="E11" s="52"/>
      <c r="F11" s="52"/>
      <c r="G11" s="52"/>
      <c r="H11" s="52"/>
      <c r="I11" s="52"/>
      <c r="J11" s="52"/>
      <c r="K11" s="52"/>
    </row>
    <row r="12" spans="2:11" x14ac:dyDescent="0.25">
      <c r="B12" s="52"/>
      <c r="C12" s="52"/>
      <c r="D12" s="52"/>
      <c r="E12" s="52"/>
      <c r="F12" s="52"/>
      <c r="G12" s="52"/>
      <c r="H12" s="52"/>
      <c r="I12" s="52"/>
      <c r="J12" s="52"/>
      <c r="K12" s="52"/>
    </row>
    <row r="13" spans="2:11" x14ac:dyDescent="0.25">
      <c r="B13" s="52"/>
      <c r="C13" s="52"/>
      <c r="D13" s="52"/>
      <c r="E13" s="52"/>
      <c r="F13" s="52"/>
      <c r="G13" s="52"/>
      <c r="H13" s="52"/>
      <c r="I13" s="52"/>
      <c r="J13" s="52"/>
      <c r="K13" s="52"/>
    </row>
    <row r="14" spans="2:11" x14ac:dyDescent="0.25">
      <c r="B14" s="52"/>
      <c r="C14" s="52"/>
      <c r="D14" s="52"/>
      <c r="E14" s="52"/>
      <c r="F14" s="52"/>
      <c r="G14" s="52"/>
      <c r="H14" s="52"/>
      <c r="I14" s="52"/>
      <c r="J14" s="52"/>
      <c r="K14" s="52"/>
    </row>
  </sheetData>
  <sheetProtection algorithmName="SHA-512" hashValue="Q1DtJosnZxYZacPLuv/7/2MpxGwGkNJrFBEC+90xxJUY7PZQDi60AA2QAIrV1+qaq0nX6QgBJt8phL5PHJyG+Q==" saltValue="s5kJBNnDc0Fy82qm7fovs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A3:Q63"/>
  <sheetViews>
    <sheetView showGridLines="0" tabSelected="1" zoomScale="90" zoomScaleNormal="90" workbookViewId="0">
      <selection activeCell="H8" sqref="H8"/>
    </sheetView>
  </sheetViews>
  <sheetFormatPr baseColWidth="10" defaultColWidth="11.42578125" defaultRowHeight="15" x14ac:dyDescent="0.25"/>
  <cols>
    <col min="1" max="1" width="5.7109375" customWidth="1"/>
    <col min="2" max="2" width="45.5703125" customWidth="1"/>
    <col min="3" max="3" width="15.7109375" customWidth="1"/>
    <col min="4" max="4" width="41.7109375" customWidth="1"/>
    <col min="5" max="5" width="26.5703125" customWidth="1"/>
    <col min="6" max="6" width="26.7109375" customWidth="1"/>
    <col min="7" max="7" width="36" bestFit="1" customWidth="1"/>
    <col min="8" max="9" width="18.7109375" customWidth="1"/>
    <col min="10" max="10" width="20.28515625" customWidth="1"/>
    <col min="11" max="11" width="39" customWidth="1"/>
    <col min="12" max="14" width="18.7109375" customWidth="1"/>
    <col min="15" max="15" width="34.5703125" customWidth="1"/>
    <col min="16" max="16" width="15.7109375" customWidth="1"/>
    <col min="17" max="17" width="36.7109375" customWidth="1"/>
  </cols>
  <sheetData>
    <row r="3" spans="1:17" ht="23.25" x14ac:dyDescent="0.4">
      <c r="A3" s="32"/>
      <c r="B3" s="191" t="s">
        <v>610</v>
      </c>
      <c r="C3" s="170"/>
      <c r="D3" s="170"/>
      <c r="E3" s="170"/>
      <c r="F3" s="170"/>
      <c r="G3" s="59"/>
      <c r="H3" s="32"/>
      <c r="I3" s="77"/>
      <c r="J3" s="78"/>
      <c r="K3" s="78"/>
      <c r="L3" s="62"/>
      <c r="M3" s="187"/>
      <c r="N3" s="187"/>
      <c r="O3" s="62"/>
      <c r="P3" s="187"/>
      <c r="Q3" s="187"/>
    </row>
    <row r="4" spans="1:17" ht="19.5" x14ac:dyDescent="0.4">
      <c r="A4" s="32"/>
      <c r="B4" s="54"/>
      <c r="C4" s="54"/>
      <c r="D4" s="54"/>
      <c r="E4" s="54"/>
      <c r="F4" s="54"/>
      <c r="G4" s="54"/>
      <c r="H4" s="32"/>
      <c r="I4" s="32"/>
      <c r="J4" s="32"/>
      <c r="K4" s="32"/>
      <c r="L4" s="32"/>
      <c r="M4" s="32"/>
      <c r="N4" s="32"/>
      <c r="O4" s="32"/>
      <c r="P4" s="32"/>
      <c r="Q4" s="32"/>
    </row>
    <row r="5" spans="1:17" ht="19.5" x14ac:dyDescent="0.4">
      <c r="A5" s="32"/>
      <c r="B5" s="197" t="s">
        <v>584</v>
      </c>
      <c r="C5" s="173"/>
      <c r="D5" s="198"/>
      <c r="E5" s="188" t="s">
        <v>611</v>
      </c>
      <c r="F5" s="189"/>
      <c r="G5" s="190"/>
      <c r="H5" s="179" t="s">
        <v>612</v>
      </c>
      <c r="I5" s="180"/>
      <c r="J5" s="180"/>
      <c r="K5" s="180"/>
      <c r="L5" s="180"/>
      <c r="M5" s="180"/>
      <c r="N5" s="180"/>
      <c r="O5" s="180"/>
      <c r="P5" s="180"/>
      <c r="Q5" s="181"/>
    </row>
    <row r="6" spans="1:17" ht="19.5" x14ac:dyDescent="0.4">
      <c r="A6" s="32"/>
      <c r="B6" s="199"/>
      <c r="C6" s="199"/>
      <c r="D6" s="200"/>
      <c r="E6" s="192" t="s">
        <v>599</v>
      </c>
      <c r="F6" s="193"/>
      <c r="G6" s="194"/>
      <c r="H6" s="185" t="s">
        <v>613</v>
      </c>
      <c r="I6" s="186"/>
      <c r="J6" s="186"/>
      <c r="K6" s="184"/>
      <c r="L6" s="182" t="s">
        <v>614</v>
      </c>
      <c r="M6" s="183"/>
      <c r="N6" s="183"/>
      <c r="O6" s="184"/>
      <c r="P6" s="195" t="s">
        <v>615</v>
      </c>
      <c r="Q6" s="177" t="s">
        <v>616</v>
      </c>
    </row>
    <row r="7" spans="1:17" ht="30" customHeight="1" x14ac:dyDescent="0.4">
      <c r="A7" s="32"/>
      <c r="B7" s="51" t="s">
        <v>617</v>
      </c>
      <c r="C7" s="57" t="s">
        <v>618</v>
      </c>
      <c r="D7" s="51" t="s">
        <v>1</v>
      </c>
      <c r="E7" s="50" t="s">
        <v>619</v>
      </c>
      <c r="F7" s="50" t="s">
        <v>620</v>
      </c>
      <c r="G7" s="50" t="s">
        <v>621</v>
      </c>
      <c r="H7" s="61" t="s">
        <v>622</v>
      </c>
      <c r="I7" s="61" t="s">
        <v>623</v>
      </c>
      <c r="J7" s="61" t="s">
        <v>624</v>
      </c>
      <c r="K7" s="61" t="s">
        <v>625</v>
      </c>
      <c r="L7" s="56" t="s">
        <v>622</v>
      </c>
      <c r="M7" s="56" t="s">
        <v>623</v>
      </c>
      <c r="N7" s="56" t="s">
        <v>624</v>
      </c>
      <c r="O7" s="56" t="s">
        <v>625</v>
      </c>
      <c r="P7" s="196"/>
      <c r="Q7" s="178"/>
    </row>
    <row r="8" spans="1:17" ht="165" customHeight="1" x14ac:dyDescent="0.4">
      <c r="A8" s="32"/>
      <c r="B8" s="20" t="str">
        <f>CONCATENATE('PLAN DE ACCIÓN'!E10,'PLAN DE ACCIÓN SIN LISTADO'!E10)</f>
        <v/>
      </c>
      <c r="C8" s="20" t="str">
        <f>CONCATENATE('PLAN DE ACCIÓN'!K10,'PLAN DE ACCIÓN SIN LISTADO'!K10)</f>
        <v/>
      </c>
      <c r="D8" s="20" t="str">
        <f>CONCATENATE('PLAN DE ACCIÓN'!L10,'PLAN DE ACCIÓN SIN LISTADO'!L10,'PLAN DE ACCIÓN'!M10,'PLAN DE ACCIÓN SIN LISTADO'!M10)</f>
        <v/>
      </c>
      <c r="E8" s="33"/>
      <c r="F8" s="33"/>
      <c r="G8" s="19" t="str">
        <f>+IF(AND(E8&lt;&gt;"",F8&lt;&gt;""),"( "&amp;E8&amp;" / "&amp;F8&amp;" ) * 100","(Numerador / Denominador )*100")</f>
        <v>(Numerador / Denominador )*100</v>
      </c>
      <c r="H8" s="100">
        <v>0</v>
      </c>
      <c r="I8" s="100">
        <v>2</v>
      </c>
      <c r="J8" s="55">
        <f t="shared" ref="J8" si="0">IFERROR(H8/I8,"")</f>
        <v>0</v>
      </c>
      <c r="K8" s="106"/>
      <c r="L8" s="98"/>
      <c r="M8" s="98"/>
      <c r="N8" s="23" t="str">
        <f t="shared" ref="N8" si="1">IFERROR(L8/M8,"")</f>
        <v/>
      </c>
      <c r="O8" s="105"/>
      <c r="P8" s="23">
        <f t="shared" ref="P8" si="2">+IFERROR(AVERAGE(J8,N8),"")</f>
        <v>0</v>
      </c>
      <c r="Q8" s="104"/>
    </row>
    <row r="9" spans="1:17" ht="165" customHeight="1" x14ac:dyDescent="0.4">
      <c r="A9" s="32"/>
      <c r="B9" s="20" t="str">
        <f>CONCATENATE('PLAN DE ACCIÓN'!E11,'PLAN DE ACCIÓN SIN LISTADO'!E11)</f>
        <v/>
      </c>
      <c r="C9" s="20" t="str">
        <f>CONCATENATE('PLAN DE ACCIÓN'!K11,'PLAN DE ACCIÓN SIN LISTADO'!K11)</f>
        <v/>
      </c>
      <c r="D9" s="20" t="str">
        <f>CONCATENATE('PLAN DE ACCIÓN'!L11,'PLAN DE ACCIÓN SIN LISTADO'!L11,'PLAN DE ACCIÓN'!M11,'PLAN DE ACCIÓN SIN LISTADO'!M11)</f>
        <v/>
      </c>
      <c r="E9" s="33"/>
      <c r="F9" s="33"/>
      <c r="G9" s="19" t="str">
        <f t="shared" ref="G9:G37" si="3">+IF(AND(E9&lt;&gt;"",F9&lt;&gt;""),"( "&amp;E9&amp;" / "&amp;F9&amp;" ) * 100","(Numerador / Denominador )*100")</f>
        <v>(Numerador / Denominador )*100</v>
      </c>
      <c r="H9" s="100"/>
      <c r="I9" s="100"/>
      <c r="J9" s="55" t="str">
        <f t="shared" ref="J9:J37" si="4">IFERROR(H9/I9,"")</f>
        <v/>
      </c>
      <c r="K9" s="106"/>
      <c r="L9" s="98"/>
      <c r="M9" s="98"/>
      <c r="N9" s="23" t="str">
        <f t="shared" ref="N9:N37" si="5">IFERROR(L9/M9,"")</f>
        <v/>
      </c>
      <c r="O9" s="105"/>
      <c r="P9" s="23" t="str">
        <f t="shared" ref="P9:P37" si="6">+IFERROR(AVERAGE(J9,N9),"")</f>
        <v/>
      </c>
      <c r="Q9" s="104"/>
    </row>
    <row r="10" spans="1:17" ht="165" customHeight="1" x14ac:dyDescent="0.4">
      <c r="A10" s="32"/>
      <c r="B10" s="20" t="str">
        <f>CONCATENATE('PLAN DE ACCIÓN'!E12,'PLAN DE ACCIÓN SIN LISTADO'!E12)</f>
        <v/>
      </c>
      <c r="C10" s="20" t="str">
        <f>CONCATENATE('PLAN DE ACCIÓN'!K12,'PLAN DE ACCIÓN SIN LISTADO'!K12)</f>
        <v/>
      </c>
      <c r="D10" s="20" t="str">
        <f>CONCATENATE('PLAN DE ACCIÓN'!L12,'PLAN DE ACCIÓN SIN LISTADO'!L12,'PLAN DE ACCIÓN'!M12,'PLAN DE ACCIÓN SIN LISTADO'!M12)</f>
        <v/>
      </c>
      <c r="E10" s="33"/>
      <c r="F10" s="33"/>
      <c r="G10" s="19" t="str">
        <f t="shared" si="3"/>
        <v>(Numerador / Denominador )*100</v>
      </c>
      <c r="H10" s="100"/>
      <c r="I10" s="100"/>
      <c r="J10" s="55" t="str">
        <f t="shared" si="4"/>
        <v/>
      </c>
      <c r="K10" s="106"/>
      <c r="L10" s="98"/>
      <c r="M10" s="98"/>
      <c r="N10" s="23" t="str">
        <f t="shared" si="5"/>
        <v/>
      </c>
      <c r="O10" s="105"/>
      <c r="P10" s="23" t="str">
        <f t="shared" si="6"/>
        <v/>
      </c>
      <c r="Q10" s="104"/>
    </row>
    <row r="11" spans="1:17" ht="165" customHeight="1" x14ac:dyDescent="0.4">
      <c r="A11" s="32"/>
      <c r="B11" s="20" t="str">
        <f>CONCATENATE('PLAN DE ACCIÓN'!E13,'PLAN DE ACCIÓN SIN LISTADO'!E13)</f>
        <v/>
      </c>
      <c r="C11" s="20" t="str">
        <f>CONCATENATE('PLAN DE ACCIÓN'!K13,'PLAN DE ACCIÓN SIN LISTADO'!K13)</f>
        <v/>
      </c>
      <c r="D11" s="20" t="str">
        <f>CONCATENATE('PLAN DE ACCIÓN'!L13,'PLAN DE ACCIÓN SIN LISTADO'!L13,'PLAN DE ACCIÓN'!M13,'PLAN DE ACCIÓN SIN LISTADO'!M13)</f>
        <v/>
      </c>
      <c r="E11" s="33"/>
      <c r="F11" s="33"/>
      <c r="G11" s="19" t="str">
        <f t="shared" si="3"/>
        <v>(Numerador / Denominador )*100</v>
      </c>
      <c r="H11" s="100"/>
      <c r="I11" s="100"/>
      <c r="J11" s="55" t="str">
        <f t="shared" si="4"/>
        <v/>
      </c>
      <c r="K11" s="106"/>
      <c r="L11" s="98"/>
      <c r="M11" s="98"/>
      <c r="N11" s="23" t="str">
        <f t="shared" si="5"/>
        <v/>
      </c>
      <c r="O11" s="105"/>
      <c r="P11" s="23" t="str">
        <f t="shared" si="6"/>
        <v/>
      </c>
      <c r="Q11" s="104"/>
    </row>
    <row r="12" spans="1:17" ht="165" customHeight="1" x14ac:dyDescent="0.4">
      <c r="A12" s="32"/>
      <c r="B12" s="20" t="str">
        <f>CONCATENATE('PLAN DE ACCIÓN'!E14,'PLAN DE ACCIÓN SIN LISTADO'!E14)</f>
        <v/>
      </c>
      <c r="C12" s="20" t="str">
        <f>CONCATENATE('PLAN DE ACCIÓN'!K14,'PLAN DE ACCIÓN SIN LISTADO'!K14)</f>
        <v/>
      </c>
      <c r="D12" s="20" t="str">
        <f>CONCATENATE('PLAN DE ACCIÓN'!L14,'PLAN DE ACCIÓN SIN LISTADO'!L14,'PLAN DE ACCIÓN'!M14,'PLAN DE ACCIÓN SIN LISTADO'!M14)</f>
        <v/>
      </c>
      <c r="E12" s="33"/>
      <c r="F12" s="33"/>
      <c r="G12" s="19" t="str">
        <f t="shared" si="3"/>
        <v>(Numerador / Denominador )*100</v>
      </c>
      <c r="H12" s="100"/>
      <c r="I12" s="100"/>
      <c r="J12" s="55" t="str">
        <f t="shared" si="4"/>
        <v/>
      </c>
      <c r="K12" s="106"/>
      <c r="L12" s="98"/>
      <c r="M12" s="98"/>
      <c r="N12" s="23" t="str">
        <f t="shared" si="5"/>
        <v/>
      </c>
      <c r="O12" s="105"/>
      <c r="P12" s="23" t="str">
        <f t="shared" si="6"/>
        <v/>
      </c>
      <c r="Q12" s="104"/>
    </row>
    <row r="13" spans="1:17" ht="165" customHeight="1" x14ac:dyDescent="0.4">
      <c r="A13" s="32"/>
      <c r="B13" s="20" t="str">
        <f>CONCATENATE('PLAN DE ACCIÓN'!E15,'PLAN DE ACCIÓN SIN LISTADO'!E15)</f>
        <v/>
      </c>
      <c r="C13" s="20" t="str">
        <f>CONCATENATE('PLAN DE ACCIÓN'!K15,'PLAN DE ACCIÓN SIN LISTADO'!K15)</f>
        <v/>
      </c>
      <c r="D13" s="20" t="str">
        <f>CONCATENATE('PLAN DE ACCIÓN'!L15,'PLAN DE ACCIÓN SIN LISTADO'!L15,'PLAN DE ACCIÓN'!M15,'PLAN DE ACCIÓN SIN LISTADO'!M15)</f>
        <v/>
      </c>
      <c r="E13" s="33"/>
      <c r="F13" s="33"/>
      <c r="G13" s="19" t="str">
        <f t="shared" si="3"/>
        <v>(Numerador / Denominador )*100</v>
      </c>
      <c r="H13" s="100"/>
      <c r="I13" s="100"/>
      <c r="J13" s="55" t="str">
        <f t="shared" si="4"/>
        <v/>
      </c>
      <c r="K13" s="106"/>
      <c r="L13" s="98"/>
      <c r="M13" s="98"/>
      <c r="N13" s="23" t="str">
        <f t="shared" si="5"/>
        <v/>
      </c>
      <c r="O13" s="105"/>
      <c r="P13" s="23" t="str">
        <f t="shared" si="6"/>
        <v/>
      </c>
      <c r="Q13" s="104"/>
    </row>
    <row r="14" spans="1:17" ht="165" customHeight="1" x14ac:dyDescent="0.4">
      <c r="A14" s="32"/>
      <c r="B14" s="20" t="str">
        <f>CONCATENATE('PLAN DE ACCIÓN'!E16,'PLAN DE ACCIÓN SIN LISTADO'!E16)</f>
        <v/>
      </c>
      <c r="C14" s="20" t="str">
        <f>CONCATENATE('PLAN DE ACCIÓN'!K16,'PLAN DE ACCIÓN SIN LISTADO'!K16)</f>
        <v/>
      </c>
      <c r="D14" s="20" t="str">
        <f>CONCATENATE('PLAN DE ACCIÓN'!L16,'PLAN DE ACCIÓN SIN LISTADO'!L16,'PLAN DE ACCIÓN'!M16,'PLAN DE ACCIÓN SIN LISTADO'!M16)</f>
        <v/>
      </c>
      <c r="E14" s="33"/>
      <c r="F14" s="33"/>
      <c r="G14" s="19" t="str">
        <f t="shared" si="3"/>
        <v>(Numerador / Denominador )*100</v>
      </c>
      <c r="H14" s="100"/>
      <c r="I14" s="100"/>
      <c r="J14" s="55" t="str">
        <f t="shared" si="4"/>
        <v/>
      </c>
      <c r="K14" s="106"/>
      <c r="L14" s="98"/>
      <c r="M14" s="98"/>
      <c r="N14" s="23" t="str">
        <f t="shared" si="5"/>
        <v/>
      </c>
      <c r="O14" s="105"/>
      <c r="P14" s="23" t="str">
        <f t="shared" si="6"/>
        <v/>
      </c>
      <c r="Q14" s="104"/>
    </row>
    <row r="15" spans="1:17" ht="165" customHeight="1" x14ac:dyDescent="0.4">
      <c r="A15" s="32"/>
      <c r="B15" s="20" t="str">
        <f>CONCATENATE('PLAN DE ACCIÓN'!E17,'PLAN DE ACCIÓN SIN LISTADO'!E17)</f>
        <v/>
      </c>
      <c r="C15" s="20" t="str">
        <f>CONCATENATE('PLAN DE ACCIÓN'!K17,'PLAN DE ACCIÓN SIN LISTADO'!K17)</f>
        <v/>
      </c>
      <c r="D15" s="20" t="str">
        <f>CONCATENATE('PLAN DE ACCIÓN'!L17,'PLAN DE ACCIÓN SIN LISTADO'!L17,'PLAN DE ACCIÓN'!M17,'PLAN DE ACCIÓN SIN LISTADO'!M17)</f>
        <v/>
      </c>
      <c r="E15" s="33"/>
      <c r="F15" s="33"/>
      <c r="G15" s="19" t="str">
        <f t="shared" si="3"/>
        <v>(Numerador / Denominador )*100</v>
      </c>
      <c r="H15" s="100"/>
      <c r="I15" s="100"/>
      <c r="J15" s="55" t="str">
        <f t="shared" si="4"/>
        <v/>
      </c>
      <c r="K15" s="106"/>
      <c r="L15" s="98"/>
      <c r="M15" s="98"/>
      <c r="N15" s="23" t="str">
        <f t="shared" si="5"/>
        <v/>
      </c>
      <c r="O15" s="105"/>
      <c r="P15" s="23" t="str">
        <f t="shared" si="6"/>
        <v/>
      </c>
      <c r="Q15" s="104"/>
    </row>
    <row r="16" spans="1:17" ht="165" customHeight="1" x14ac:dyDescent="0.4">
      <c r="A16" s="32"/>
      <c r="B16" s="20" t="str">
        <f>CONCATENATE('PLAN DE ACCIÓN'!E18,'PLAN DE ACCIÓN SIN LISTADO'!E18)</f>
        <v/>
      </c>
      <c r="C16" s="20" t="str">
        <f>CONCATENATE('PLAN DE ACCIÓN'!K18,'PLAN DE ACCIÓN SIN LISTADO'!K18)</f>
        <v/>
      </c>
      <c r="D16" s="20" t="str">
        <f>CONCATENATE('PLAN DE ACCIÓN'!L18,'PLAN DE ACCIÓN SIN LISTADO'!L18,'PLAN DE ACCIÓN'!M18,'PLAN DE ACCIÓN SIN LISTADO'!M18)</f>
        <v/>
      </c>
      <c r="E16" s="33"/>
      <c r="F16" s="33"/>
      <c r="G16" s="19" t="str">
        <f t="shared" si="3"/>
        <v>(Numerador / Denominador )*100</v>
      </c>
      <c r="H16" s="100"/>
      <c r="I16" s="100"/>
      <c r="J16" s="55" t="str">
        <f t="shared" si="4"/>
        <v/>
      </c>
      <c r="K16" s="106"/>
      <c r="L16" s="98"/>
      <c r="M16" s="98"/>
      <c r="N16" s="23" t="str">
        <f t="shared" si="5"/>
        <v/>
      </c>
      <c r="O16" s="105"/>
      <c r="P16" s="23" t="str">
        <f t="shared" si="6"/>
        <v/>
      </c>
      <c r="Q16" s="104"/>
    </row>
    <row r="17" spans="1:17" ht="165" customHeight="1" x14ac:dyDescent="0.4">
      <c r="A17" s="32"/>
      <c r="B17" s="20" t="str">
        <f>CONCATENATE('PLAN DE ACCIÓN'!E19,'PLAN DE ACCIÓN SIN LISTADO'!E19)</f>
        <v/>
      </c>
      <c r="C17" s="20" t="str">
        <f>CONCATENATE('PLAN DE ACCIÓN'!K19,'PLAN DE ACCIÓN SIN LISTADO'!K19)</f>
        <v/>
      </c>
      <c r="D17" s="20" t="str">
        <f>CONCATENATE('PLAN DE ACCIÓN'!L19,'PLAN DE ACCIÓN SIN LISTADO'!L19,'PLAN DE ACCIÓN'!M19,'PLAN DE ACCIÓN SIN LISTADO'!M19)</f>
        <v/>
      </c>
      <c r="E17" s="33"/>
      <c r="F17" s="33"/>
      <c r="G17" s="19" t="str">
        <f t="shared" si="3"/>
        <v>(Numerador / Denominador )*100</v>
      </c>
      <c r="H17" s="100"/>
      <c r="I17" s="100"/>
      <c r="J17" s="55" t="str">
        <f t="shared" si="4"/>
        <v/>
      </c>
      <c r="K17" s="106"/>
      <c r="L17" s="98"/>
      <c r="M17" s="98"/>
      <c r="N17" s="23" t="str">
        <f t="shared" si="5"/>
        <v/>
      </c>
      <c r="O17" s="105"/>
      <c r="P17" s="23" t="str">
        <f t="shared" si="6"/>
        <v/>
      </c>
      <c r="Q17" s="104"/>
    </row>
    <row r="18" spans="1:17" ht="165" customHeight="1" x14ac:dyDescent="0.4">
      <c r="A18" s="32"/>
      <c r="B18" s="20" t="str">
        <f>CONCATENATE('PLAN DE ACCIÓN'!E20,'PLAN DE ACCIÓN SIN LISTADO'!E20)</f>
        <v/>
      </c>
      <c r="C18" s="20" t="str">
        <f>CONCATENATE('PLAN DE ACCIÓN'!K20,'PLAN DE ACCIÓN SIN LISTADO'!K20)</f>
        <v/>
      </c>
      <c r="D18" s="20" t="str">
        <f>CONCATENATE('PLAN DE ACCIÓN'!L20,'PLAN DE ACCIÓN SIN LISTADO'!L20,'PLAN DE ACCIÓN'!M20,'PLAN DE ACCIÓN SIN LISTADO'!M20)</f>
        <v/>
      </c>
      <c r="E18" s="33"/>
      <c r="F18" s="33"/>
      <c r="G18" s="19" t="str">
        <f t="shared" si="3"/>
        <v>(Numerador / Denominador )*100</v>
      </c>
      <c r="H18" s="100"/>
      <c r="I18" s="100"/>
      <c r="J18" s="55" t="str">
        <f t="shared" si="4"/>
        <v/>
      </c>
      <c r="K18" s="106"/>
      <c r="L18" s="98"/>
      <c r="M18" s="98"/>
      <c r="N18" s="23" t="str">
        <f t="shared" si="5"/>
        <v/>
      </c>
      <c r="O18" s="105"/>
      <c r="P18" s="23" t="str">
        <f t="shared" si="6"/>
        <v/>
      </c>
      <c r="Q18" s="104"/>
    </row>
    <row r="19" spans="1:17" ht="165" customHeight="1" x14ac:dyDescent="0.4">
      <c r="A19" s="32"/>
      <c r="B19" s="20" t="str">
        <f>CONCATENATE('PLAN DE ACCIÓN'!E21,'PLAN DE ACCIÓN SIN LISTADO'!E21)</f>
        <v/>
      </c>
      <c r="C19" s="20" t="str">
        <f>CONCATENATE('PLAN DE ACCIÓN'!K21,'PLAN DE ACCIÓN SIN LISTADO'!K21)</f>
        <v/>
      </c>
      <c r="D19" s="20" t="str">
        <f>CONCATENATE('PLAN DE ACCIÓN'!L21,'PLAN DE ACCIÓN SIN LISTADO'!L21,'PLAN DE ACCIÓN'!M21,'PLAN DE ACCIÓN SIN LISTADO'!M21)</f>
        <v/>
      </c>
      <c r="E19" s="33"/>
      <c r="F19" s="33"/>
      <c r="G19" s="19" t="str">
        <f t="shared" si="3"/>
        <v>(Numerador / Denominador )*100</v>
      </c>
      <c r="H19" s="100"/>
      <c r="I19" s="100"/>
      <c r="J19" s="55" t="str">
        <f t="shared" si="4"/>
        <v/>
      </c>
      <c r="K19" s="106"/>
      <c r="L19" s="98"/>
      <c r="M19" s="98"/>
      <c r="N19" s="23" t="str">
        <f t="shared" si="5"/>
        <v/>
      </c>
      <c r="O19" s="105"/>
      <c r="P19" s="23" t="str">
        <f t="shared" si="6"/>
        <v/>
      </c>
      <c r="Q19" s="104"/>
    </row>
    <row r="20" spans="1:17" ht="165" customHeight="1" x14ac:dyDescent="0.4">
      <c r="A20" s="32"/>
      <c r="B20" s="20" t="str">
        <f>CONCATENATE('PLAN DE ACCIÓN'!E22,'PLAN DE ACCIÓN SIN LISTADO'!E22)</f>
        <v/>
      </c>
      <c r="C20" s="20" t="str">
        <f>CONCATENATE('PLAN DE ACCIÓN'!K22,'PLAN DE ACCIÓN SIN LISTADO'!K22)</f>
        <v/>
      </c>
      <c r="D20" s="20" t="str">
        <f>CONCATENATE('PLAN DE ACCIÓN'!L22,'PLAN DE ACCIÓN SIN LISTADO'!L22,'PLAN DE ACCIÓN'!M22,'PLAN DE ACCIÓN SIN LISTADO'!M22)</f>
        <v/>
      </c>
      <c r="E20" s="33"/>
      <c r="F20" s="33"/>
      <c r="G20" s="19" t="str">
        <f t="shared" si="3"/>
        <v>(Numerador / Denominador )*100</v>
      </c>
      <c r="H20" s="100"/>
      <c r="I20" s="100"/>
      <c r="J20" s="55" t="str">
        <f t="shared" si="4"/>
        <v/>
      </c>
      <c r="K20" s="106"/>
      <c r="L20" s="98"/>
      <c r="M20" s="98"/>
      <c r="N20" s="23" t="str">
        <f t="shared" si="5"/>
        <v/>
      </c>
      <c r="O20" s="105"/>
      <c r="P20" s="23" t="str">
        <f t="shared" si="6"/>
        <v/>
      </c>
      <c r="Q20" s="104"/>
    </row>
    <row r="21" spans="1:17" ht="165" customHeight="1" x14ac:dyDescent="0.4">
      <c r="A21" s="32"/>
      <c r="B21" s="20" t="str">
        <f>CONCATENATE('PLAN DE ACCIÓN'!E23,'PLAN DE ACCIÓN SIN LISTADO'!E23)</f>
        <v/>
      </c>
      <c r="C21" s="20" t="str">
        <f>CONCATENATE('PLAN DE ACCIÓN'!K23,'PLAN DE ACCIÓN SIN LISTADO'!K23)</f>
        <v/>
      </c>
      <c r="D21" s="20" t="str">
        <f>CONCATENATE('PLAN DE ACCIÓN'!L23,'PLAN DE ACCIÓN SIN LISTADO'!L23,'PLAN DE ACCIÓN'!M23,'PLAN DE ACCIÓN SIN LISTADO'!M23)</f>
        <v/>
      </c>
      <c r="E21" s="33"/>
      <c r="F21" s="33"/>
      <c r="G21" s="19" t="str">
        <f t="shared" si="3"/>
        <v>(Numerador / Denominador )*100</v>
      </c>
      <c r="H21" s="100"/>
      <c r="I21" s="100"/>
      <c r="J21" s="55" t="str">
        <f t="shared" si="4"/>
        <v/>
      </c>
      <c r="K21" s="106"/>
      <c r="L21" s="98"/>
      <c r="M21" s="98"/>
      <c r="N21" s="23" t="str">
        <f t="shared" si="5"/>
        <v/>
      </c>
      <c r="O21" s="105"/>
      <c r="P21" s="23" t="str">
        <f t="shared" si="6"/>
        <v/>
      </c>
      <c r="Q21" s="104"/>
    </row>
    <row r="22" spans="1:17" ht="165" customHeight="1" x14ac:dyDescent="0.4">
      <c r="A22" s="32"/>
      <c r="B22" s="20" t="str">
        <f>CONCATENATE('PLAN DE ACCIÓN'!E24,'PLAN DE ACCIÓN SIN LISTADO'!E24)</f>
        <v/>
      </c>
      <c r="C22" s="20" t="str">
        <f>CONCATENATE('PLAN DE ACCIÓN'!K24,'PLAN DE ACCIÓN SIN LISTADO'!K24)</f>
        <v/>
      </c>
      <c r="D22" s="20" t="str">
        <f>CONCATENATE('PLAN DE ACCIÓN'!L24,'PLAN DE ACCIÓN SIN LISTADO'!L24,'PLAN DE ACCIÓN'!M24,'PLAN DE ACCIÓN SIN LISTADO'!M24)</f>
        <v/>
      </c>
      <c r="E22" s="33"/>
      <c r="F22" s="33"/>
      <c r="G22" s="19" t="str">
        <f t="shared" si="3"/>
        <v>(Numerador / Denominador )*100</v>
      </c>
      <c r="H22" s="100"/>
      <c r="I22" s="100"/>
      <c r="J22" s="55" t="str">
        <f t="shared" si="4"/>
        <v/>
      </c>
      <c r="K22" s="106"/>
      <c r="L22" s="98"/>
      <c r="M22" s="98"/>
      <c r="N22" s="23" t="str">
        <f t="shared" si="5"/>
        <v/>
      </c>
      <c r="O22" s="105"/>
      <c r="P22" s="23" t="str">
        <f t="shared" si="6"/>
        <v/>
      </c>
      <c r="Q22" s="104"/>
    </row>
    <row r="23" spans="1:17" ht="165" customHeight="1" x14ac:dyDescent="0.4">
      <c r="A23" s="32"/>
      <c r="B23" s="20" t="str">
        <f>CONCATENATE('PLAN DE ACCIÓN'!E25,'PLAN DE ACCIÓN SIN LISTADO'!E25)</f>
        <v/>
      </c>
      <c r="C23" s="20" t="str">
        <f>CONCATENATE('PLAN DE ACCIÓN'!K25,'PLAN DE ACCIÓN SIN LISTADO'!K25)</f>
        <v/>
      </c>
      <c r="D23" s="20" t="str">
        <f>CONCATENATE('PLAN DE ACCIÓN'!L25,'PLAN DE ACCIÓN SIN LISTADO'!L25,'PLAN DE ACCIÓN'!M25,'PLAN DE ACCIÓN SIN LISTADO'!M25)</f>
        <v/>
      </c>
      <c r="E23" s="33"/>
      <c r="F23" s="33"/>
      <c r="G23" s="19" t="str">
        <f t="shared" si="3"/>
        <v>(Numerador / Denominador )*100</v>
      </c>
      <c r="H23" s="100"/>
      <c r="I23" s="100"/>
      <c r="J23" s="55" t="str">
        <f t="shared" si="4"/>
        <v/>
      </c>
      <c r="K23" s="106"/>
      <c r="L23" s="98"/>
      <c r="M23" s="98"/>
      <c r="N23" s="23" t="str">
        <f t="shared" si="5"/>
        <v/>
      </c>
      <c r="O23" s="105"/>
      <c r="P23" s="23" t="str">
        <f t="shared" si="6"/>
        <v/>
      </c>
      <c r="Q23" s="104"/>
    </row>
    <row r="24" spans="1:17" ht="165" customHeight="1" x14ac:dyDescent="0.4">
      <c r="A24" s="32"/>
      <c r="B24" s="20" t="str">
        <f>CONCATENATE('PLAN DE ACCIÓN'!E26,'PLAN DE ACCIÓN SIN LISTADO'!E26)</f>
        <v/>
      </c>
      <c r="C24" s="20" t="str">
        <f>CONCATENATE('PLAN DE ACCIÓN'!K26,'PLAN DE ACCIÓN SIN LISTADO'!K26)</f>
        <v/>
      </c>
      <c r="D24" s="20" t="str">
        <f>CONCATENATE('PLAN DE ACCIÓN'!L26,'PLAN DE ACCIÓN SIN LISTADO'!L26,'PLAN DE ACCIÓN'!M26,'PLAN DE ACCIÓN SIN LISTADO'!M26)</f>
        <v/>
      </c>
      <c r="E24" s="33"/>
      <c r="F24" s="33"/>
      <c r="G24" s="19" t="str">
        <f t="shared" si="3"/>
        <v>(Numerador / Denominador )*100</v>
      </c>
      <c r="H24" s="100"/>
      <c r="I24" s="100"/>
      <c r="J24" s="55" t="str">
        <f t="shared" si="4"/>
        <v/>
      </c>
      <c r="K24" s="106"/>
      <c r="L24" s="98"/>
      <c r="M24" s="98"/>
      <c r="N24" s="23" t="str">
        <f t="shared" si="5"/>
        <v/>
      </c>
      <c r="O24" s="105"/>
      <c r="P24" s="23" t="str">
        <f t="shared" si="6"/>
        <v/>
      </c>
      <c r="Q24" s="104"/>
    </row>
    <row r="25" spans="1:17" ht="165" customHeight="1" x14ac:dyDescent="0.4">
      <c r="A25" s="32"/>
      <c r="B25" s="20" t="str">
        <f>CONCATENATE('PLAN DE ACCIÓN'!E27,'PLAN DE ACCIÓN SIN LISTADO'!E27)</f>
        <v/>
      </c>
      <c r="C25" s="20" t="str">
        <f>CONCATENATE('PLAN DE ACCIÓN'!K27,'PLAN DE ACCIÓN SIN LISTADO'!K27)</f>
        <v/>
      </c>
      <c r="D25" s="20" t="str">
        <f>CONCATENATE('PLAN DE ACCIÓN'!L27,'PLAN DE ACCIÓN SIN LISTADO'!L27,'PLAN DE ACCIÓN'!M27,'PLAN DE ACCIÓN SIN LISTADO'!M27)</f>
        <v/>
      </c>
      <c r="E25" s="33"/>
      <c r="F25" s="33"/>
      <c r="G25" s="19" t="str">
        <f t="shared" si="3"/>
        <v>(Numerador / Denominador )*100</v>
      </c>
      <c r="H25" s="100"/>
      <c r="I25" s="100"/>
      <c r="J25" s="55" t="str">
        <f t="shared" si="4"/>
        <v/>
      </c>
      <c r="K25" s="106"/>
      <c r="L25" s="98"/>
      <c r="M25" s="98"/>
      <c r="N25" s="23" t="str">
        <f t="shared" si="5"/>
        <v/>
      </c>
      <c r="O25" s="105"/>
      <c r="P25" s="23" t="str">
        <f t="shared" si="6"/>
        <v/>
      </c>
      <c r="Q25" s="104"/>
    </row>
    <row r="26" spans="1:17" ht="165" customHeight="1" x14ac:dyDescent="0.4">
      <c r="A26" s="32"/>
      <c r="B26" s="20" t="str">
        <f>CONCATENATE('PLAN DE ACCIÓN'!E28,'PLAN DE ACCIÓN SIN LISTADO'!E28)</f>
        <v/>
      </c>
      <c r="C26" s="20" t="str">
        <f>CONCATENATE('PLAN DE ACCIÓN'!K28,'PLAN DE ACCIÓN SIN LISTADO'!K28)</f>
        <v/>
      </c>
      <c r="D26" s="20" t="str">
        <f>CONCATENATE('PLAN DE ACCIÓN'!L28,'PLAN DE ACCIÓN SIN LISTADO'!L28,'PLAN DE ACCIÓN'!M28,'PLAN DE ACCIÓN SIN LISTADO'!M28)</f>
        <v/>
      </c>
      <c r="E26" s="33"/>
      <c r="F26" s="33"/>
      <c r="G26" s="19" t="str">
        <f t="shared" si="3"/>
        <v>(Numerador / Denominador )*100</v>
      </c>
      <c r="H26" s="100"/>
      <c r="I26" s="100"/>
      <c r="J26" s="55" t="str">
        <f t="shared" si="4"/>
        <v/>
      </c>
      <c r="K26" s="106"/>
      <c r="L26" s="98"/>
      <c r="M26" s="98"/>
      <c r="N26" s="23" t="str">
        <f t="shared" si="5"/>
        <v/>
      </c>
      <c r="O26" s="105"/>
      <c r="P26" s="23" t="str">
        <f t="shared" si="6"/>
        <v/>
      </c>
      <c r="Q26" s="104"/>
    </row>
    <row r="27" spans="1:17" ht="165" customHeight="1" x14ac:dyDescent="0.4">
      <c r="A27" s="32"/>
      <c r="B27" s="20" t="str">
        <f>CONCATENATE('PLAN DE ACCIÓN'!E29,'PLAN DE ACCIÓN SIN LISTADO'!E29)</f>
        <v/>
      </c>
      <c r="C27" s="20" t="str">
        <f>CONCATENATE('PLAN DE ACCIÓN'!K29,'PLAN DE ACCIÓN SIN LISTADO'!K29)</f>
        <v/>
      </c>
      <c r="D27" s="20" t="str">
        <f>CONCATENATE('PLAN DE ACCIÓN'!L29,'PLAN DE ACCIÓN SIN LISTADO'!L29,'PLAN DE ACCIÓN'!M29,'PLAN DE ACCIÓN SIN LISTADO'!M29)</f>
        <v/>
      </c>
      <c r="E27" s="33"/>
      <c r="F27" s="33"/>
      <c r="G27" s="19" t="str">
        <f t="shared" si="3"/>
        <v>(Numerador / Denominador )*100</v>
      </c>
      <c r="H27" s="100"/>
      <c r="I27" s="100"/>
      <c r="J27" s="55" t="str">
        <f t="shared" si="4"/>
        <v/>
      </c>
      <c r="K27" s="106"/>
      <c r="L27" s="98"/>
      <c r="M27" s="98"/>
      <c r="N27" s="23" t="str">
        <f t="shared" si="5"/>
        <v/>
      </c>
      <c r="O27" s="105"/>
      <c r="P27" s="23" t="str">
        <f t="shared" si="6"/>
        <v/>
      </c>
      <c r="Q27" s="104"/>
    </row>
    <row r="28" spans="1:17" ht="165" customHeight="1" x14ac:dyDescent="0.4">
      <c r="A28" s="32"/>
      <c r="B28" s="20" t="str">
        <f>CONCATENATE('PLAN DE ACCIÓN'!E30,'PLAN DE ACCIÓN SIN LISTADO'!E30)</f>
        <v/>
      </c>
      <c r="C28" s="20" t="str">
        <f>CONCATENATE('PLAN DE ACCIÓN'!K30,'PLAN DE ACCIÓN SIN LISTADO'!K30)</f>
        <v/>
      </c>
      <c r="D28" s="20" t="str">
        <f>CONCATENATE('PLAN DE ACCIÓN'!L30,'PLAN DE ACCIÓN SIN LISTADO'!L30,'PLAN DE ACCIÓN'!M30,'PLAN DE ACCIÓN SIN LISTADO'!M30)</f>
        <v/>
      </c>
      <c r="E28" s="33"/>
      <c r="F28" s="33"/>
      <c r="G28" s="19" t="str">
        <f t="shared" si="3"/>
        <v>(Numerador / Denominador )*100</v>
      </c>
      <c r="H28" s="100"/>
      <c r="I28" s="100"/>
      <c r="J28" s="55" t="str">
        <f t="shared" si="4"/>
        <v/>
      </c>
      <c r="K28" s="106"/>
      <c r="L28" s="98"/>
      <c r="M28" s="98"/>
      <c r="N28" s="23" t="str">
        <f t="shared" si="5"/>
        <v/>
      </c>
      <c r="O28" s="105"/>
      <c r="P28" s="23" t="str">
        <f t="shared" si="6"/>
        <v/>
      </c>
      <c r="Q28" s="104"/>
    </row>
    <row r="29" spans="1:17" ht="165" customHeight="1" x14ac:dyDescent="0.4">
      <c r="A29" s="32"/>
      <c r="B29" s="20" t="str">
        <f>CONCATENATE('PLAN DE ACCIÓN'!E31,'PLAN DE ACCIÓN SIN LISTADO'!E31)</f>
        <v/>
      </c>
      <c r="C29" s="20" t="str">
        <f>CONCATENATE('PLAN DE ACCIÓN'!K31,'PLAN DE ACCIÓN SIN LISTADO'!K31)</f>
        <v/>
      </c>
      <c r="D29" s="20" t="str">
        <f>CONCATENATE('PLAN DE ACCIÓN'!L31,'PLAN DE ACCIÓN SIN LISTADO'!L31,'PLAN DE ACCIÓN'!M31,'PLAN DE ACCIÓN SIN LISTADO'!M31)</f>
        <v/>
      </c>
      <c r="E29" s="33"/>
      <c r="F29" s="33"/>
      <c r="G29" s="19" t="str">
        <f t="shared" si="3"/>
        <v>(Numerador / Denominador )*100</v>
      </c>
      <c r="H29" s="100"/>
      <c r="I29" s="100"/>
      <c r="J29" s="55" t="str">
        <f t="shared" si="4"/>
        <v/>
      </c>
      <c r="K29" s="106"/>
      <c r="L29" s="98"/>
      <c r="M29" s="98"/>
      <c r="N29" s="23" t="str">
        <f t="shared" si="5"/>
        <v/>
      </c>
      <c r="O29" s="105"/>
      <c r="P29" s="23" t="str">
        <f t="shared" si="6"/>
        <v/>
      </c>
      <c r="Q29" s="104"/>
    </row>
    <row r="30" spans="1:17" ht="165" customHeight="1" x14ac:dyDescent="0.4">
      <c r="A30" s="32"/>
      <c r="B30" s="20" t="str">
        <f>CONCATENATE('PLAN DE ACCIÓN'!E32,'PLAN DE ACCIÓN SIN LISTADO'!E32)</f>
        <v/>
      </c>
      <c r="C30" s="20" t="str">
        <f>CONCATENATE('PLAN DE ACCIÓN'!K32,'PLAN DE ACCIÓN SIN LISTADO'!K32)</f>
        <v/>
      </c>
      <c r="D30" s="20" t="str">
        <f>CONCATENATE('PLAN DE ACCIÓN'!L32,'PLAN DE ACCIÓN SIN LISTADO'!L32,'PLAN DE ACCIÓN'!M32,'PLAN DE ACCIÓN SIN LISTADO'!M32)</f>
        <v/>
      </c>
      <c r="E30" s="33"/>
      <c r="F30" s="33"/>
      <c r="G30" s="19" t="str">
        <f t="shared" si="3"/>
        <v>(Numerador / Denominador )*100</v>
      </c>
      <c r="H30" s="100"/>
      <c r="I30" s="100"/>
      <c r="J30" s="55" t="str">
        <f t="shared" si="4"/>
        <v/>
      </c>
      <c r="K30" s="106"/>
      <c r="L30" s="98"/>
      <c r="M30" s="98"/>
      <c r="N30" s="23" t="str">
        <f t="shared" si="5"/>
        <v/>
      </c>
      <c r="O30" s="105"/>
      <c r="P30" s="23" t="str">
        <f t="shared" si="6"/>
        <v/>
      </c>
      <c r="Q30" s="104"/>
    </row>
    <row r="31" spans="1:17" ht="165" customHeight="1" x14ac:dyDescent="0.4">
      <c r="A31" s="32"/>
      <c r="B31" s="20" t="str">
        <f>CONCATENATE('PLAN DE ACCIÓN'!E33,'PLAN DE ACCIÓN SIN LISTADO'!E33)</f>
        <v/>
      </c>
      <c r="C31" s="20" t="str">
        <f>CONCATENATE('PLAN DE ACCIÓN'!K33,'PLAN DE ACCIÓN SIN LISTADO'!K33)</f>
        <v/>
      </c>
      <c r="D31" s="20" t="str">
        <f>CONCATENATE('PLAN DE ACCIÓN'!L33,'PLAN DE ACCIÓN SIN LISTADO'!L33,'PLAN DE ACCIÓN'!M33,'PLAN DE ACCIÓN SIN LISTADO'!M33)</f>
        <v/>
      </c>
      <c r="E31" s="33"/>
      <c r="F31" s="33"/>
      <c r="G31" s="19" t="str">
        <f t="shared" si="3"/>
        <v>(Numerador / Denominador )*100</v>
      </c>
      <c r="H31" s="100"/>
      <c r="I31" s="100"/>
      <c r="J31" s="55" t="str">
        <f t="shared" si="4"/>
        <v/>
      </c>
      <c r="K31" s="106"/>
      <c r="L31" s="98"/>
      <c r="M31" s="98"/>
      <c r="N31" s="23" t="str">
        <f t="shared" si="5"/>
        <v/>
      </c>
      <c r="O31" s="105"/>
      <c r="P31" s="23" t="str">
        <f t="shared" si="6"/>
        <v/>
      </c>
      <c r="Q31" s="104"/>
    </row>
    <row r="32" spans="1:17" ht="165" customHeight="1" x14ac:dyDescent="0.4">
      <c r="A32" s="32"/>
      <c r="B32" s="20" t="str">
        <f>CONCATENATE('PLAN DE ACCIÓN'!E34,'PLAN DE ACCIÓN SIN LISTADO'!E34)</f>
        <v/>
      </c>
      <c r="C32" s="20" t="str">
        <f>CONCATENATE('PLAN DE ACCIÓN'!K34,'PLAN DE ACCIÓN SIN LISTADO'!K34)</f>
        <v/>
      </c>
      <c r="D32" s="20" t="str">
        <f>CONCATENATE('PLAN DE ACCIÓN'!L34,'PLAN DE ACCIÓN SIN LISTADO'!L34,'PLAN DE ACCIÓN'!M34,'PLAN DE ACCIÓN SIN LISTADO'!M34)</f>
        <v/>
      </c>
      <c r="E32" s="33"/>
      <c r="F32" s="33"/>
      <c r="G32" s="19" t="str">
        <f t="shared" si="3"/>
        <v>(Numerador / Denominador )*100</v>
      </c>
      <c r="H32" s="100"/>
      <c r="I32" s="100"/>
      <c r="J32" s="55" t="str">
        <f t="shared" si="4"/>
        <v/>
      </c>
      <c r="K32" s="106"/>
      <c r="L32" s="98"/>
      <c r="M32" s="98"/>
      <c r="N32" s="23" t="str">
        <f t="shared" si="5"/>
        <v/>
      </c>
      <c r="O32" s="105"/>
      <c r="P32" s="23" t="str">
        <f t="shared" si="6"/>
        <v/>
      </c>
      <c r="Q32" s="104"/>
    </row>
    <row r="33" spans="1:17" ht="165" customHeight="1" x14ac:dyDescent="0.4">
      <c r="A33" s="32"/>
      <c r="B33" s="20" t="str">
        <f>CONCATENATE('PLAN DE ACCIÓN'!E35,'PLAN DE ACCIÓN SIN LISTADO'!E35)</f>
        <v/>
      </c>
      <c r="C33" s="20" t="str">
        <f>CONCATENATE('PLAN DE ACCIÓN'!K35,'PLAN DE ACCIÓN SIN LISTADO'!K35)</f>
        <v/>
      </c>
      <c r="D33" s="20" t="str">
        <f>CONCATENATE('PLAN DE ACCIÓN'!L35,'PLAN DE ACCIÓN SIN LISTADO'!L35,'PLAN DE ACCIÓN'!M35,'PLAN DE ACCIÓN SIN LISTADO'!M35)</f>
        <v/>
      </c>
      <c r="E33" s="33"/>
      <c r="F33" s="33"/>
      <c r="G33" s="19" t="str">
        <f t="shared" si="3"/>
        <v>(Numerador / Denominador )*100</v>
      </c>
      <c r="H33" s="100"/>
      <c r="I33" s="100"/>
      <c r="J33" s="55" t="str">
        <f t="shared" si="4"/>
        <v/>
      </c>
      <c r="K33" s="106"/>
      <c r="L33" s="98"/>
      <c r="M33" s="98"/>
      <c r="N33" s="23" t="str">
        <f t="shared" si="5"/>
        <v/>
      </c>
      <c r="O33" s="105"/>
      <c r="P33" s="23" t="str">
        <f t="shared" si="6"/>
        <v/>
      </c>
      <c r="Q33" s="104"/>
    </row>
    <row r="34" spans="1:17" ht="165" customHeight="1" x14ac:dyDescent="0.4">
      <c r="A34" s="32"/>
      <c r="B34" s="20" t="str">
        <f>CONCATENATE('PLAN DE ACCIÓN'!E36,'PLAN DE ACCIÓN SIN LISTADO'!E36)</f>
        <v/>
      </c>
      <c r="C34" s="20" t="str">
        <f>CONCATENATE('PLAN DE ACCIÓN'!K36,'PLAN DE ACCIÓN SIN LISTADO'!K36)</f>
        <v/>
      </c>
      <c r="D34" s="20" t="str">
        <f>CONCATENATE('PLAN DE ACCIÓN'!L36,'PLAN DE ACCIÓN SIN LISTADO'!L36,'PLAN DE ACCIÓN'!M36,'PLAN DE ACCIÓN SIN LISTADO'!M36)</f>
        <v/>
      </c>
      <c r="E34" s="33"/>
      <c r="F34" s="33"/>
      <c r="G34" s="19" t="str">
        <f t="shared" si="3"/>
        <v>(Numerador / Denominador )*100</v>
      </c>
      <c r="H34" s="100"/>
      <c r="I34" s="100"/>
      <c r="J34" s="55" t="str">
        <f t="shared" si="4"/>
        <v/>
      </c>
      <c r="K34" s="106"/>
      <c r="L34" s="98"/>
      <c r="M34" s="98"/>
      <c r="N34" s="23" t="str">
        <f t="shared" si="5"/>
        <v/>
      </c>
      <c r="O34" s="105"/>
      <c r="P34" s="23" t="str">
        <f t="shared" si="6"/>
        <v/>
      </c>
      <c r="Q34" s="104"/>
    </row>
    <row r="35" spans="1:17" ht="165" customHeight="1" x14ac:dyDescent="0.4">
      <c r="A35" s="32"/>
      <c r="B35" s="20" t="str">
        <f>CONCATENATE('PLAN DE ACCIÓN'!E37,'PLAN DE ACCIÓN SIN LISTADO'!E37)</f>
        <v/>
      </c>
      <c r="C35" s="20" t="str">
        <f>CONCATENATE('PLAN DE ACCIÓN'!K37,'PLAN DE ACCIÓN SIN LISTADO'!K37)</f>
        <v/>
      </c>
      <c r="D35" s="20" t="str">
        <f>CONCATENATE('PLAN DE ACCIÓN'!L37,'PLAN DE ACCIÓN SIN LISTADO'!L37,'PLAN DE ACCIÓN'!M37,'PLAN DE ACCIÓN SIN LISTADO'!M37)</f>
        <v/>
      </c>
      <c r="E35" s="33"/>
      <c r="F35" s="33"/>
      <c r="G35" s="19" t="str">
        <f t="shared" si="3"/>
        <v>(Numerador / Denominador )*100</v>
      </c>
      <c r="H35" s="100"/>
      <c r="I35" s="100"/>
      <c r="J35" s="55" t="str">
        <f t="shared" si="4"/>
        <v/>
      </c>
      <c r="K35" s="106"/>
      <c r="L35" s="98"/>
      <c r="M35" s="98"/>
      <c r="N35" s="23" t="str">
        <f t="shared" si="5"/>
        <v/>
      </c>
      <c r="O35" s="105"/>
      <c r="P35" s="23" t="str">
        <f t="shared" si="6"/>
        <v/>
      </c>
      <c r="Q35" s="104"/>
    </row>
    <row r="36" spans="1:17" ht="165" customHeight="1" x14ac:dyDescent="0.4">
      <c r="A36" s="32"/>
      <c r="B36" s="20" t="str">
        <f>CONCATENATE('PLAN DE ACCIÓN'!E38,'PLAN DE ACCIÓN SIN LISTADO'!E38)</f>
        <v/>
      </c>
      <c r="C36" s="20" t="str">
        <f>CONCATENATE('PLAN DE ACCIÓN'!K38,'PLAN DE ACCIÓN SIN LISTADO'!K38)</f>
        <v/>
      </c>
      <c r="D36" s="20" t="str">
        <f>CONCATENATE('PLAN DE ACCIÓN'!L38,'PLAN DE ACCIÓN SIN LISTADO'!L38,'PLAN DE ACCIÓN'!M38,'PLAN DE ACCIÓN SIN LISTADO'!M38)</f>
        <v/>
      </c>
      <c r="E36" s="33"/>
      <c r="F36" s="33"/>
      <c r="G36" s="19" t="str">
        <f t="shared" si="3"/>
        <v>(Numerador / Denominador )*100</v>
      </c>
      <c r="H36" s="100"/>
      <c r="I36" s="100"/>
      <c r="J36" s="55" t="str">
        <f t="shared" si="4"/>
        <v/>
      </c>
      <c r="K36" s="106"/>
      <c r="L36" s="98"/>
      <c r="M36" s="98"/>
      <c r="N36" s="23" t="str">
        <f t="shared" si="5"/>
        <v/>
      </c>
      <c r="O36" s="105"/>
      <c r="P36" s="23" t="str">
        <f t="shared" si="6"/>
        <v/>
      </c>
      <c r="Q36" s="104"/>
    </row>
    <row r="37" spans="1:17" ht="165" customHeight="1" x14ac:dyDescent="0.4">
      <c r="A37" s="32"/>
      <c r="B37" s="20" t="str">
        <f>CONCATENATE('PLAN DE ACCIÓN'!E39,'PLAN DE ACCIÓN SIN LISTADO'!E39)</f>
        <v/>
      </c>
      <c r="C37" s="20" t="str">
        <f>CONCATENATE('PLAN DE ACCIÓN'!K39,'PLAN DE ACCIÓN SIN LISTADO'!K39)</f>
        <v/>
      </c>
      <c r="D37" s="20" t="str">
        <f>CONCATENATE('PLAN DE ACCIÓN'!L39,'PLAN DE ACCIÓN SIN LISTADO'!L39,'PLAN DE ACCIÓN'!M39,'PLAN DE ACCIÓN SIN LISTADO'!M39)</f>
        <v/>
      </c>
      <c r="E37" s="33"/>
      <c r="F37" s="33"/>
      <c r="G37" s="19" t="str">
        <f t="shared" si="3"/>
        <v>(Numerador / Denominador )*100</v>
      </c>
      <c r="H37" s="100"/>
      <c r="I37" s="100"/>
      <c r="J37" s="55" t="str">
        <f t="shared" si="4"/>
        <v/>
      </c>
      <c r="K37" s="106"/>
      <c r="L37" s="98"/>
      <c r="M37" s="98"/>
      <c r="N37" s="23" t="str">
        <f t="shared" si="5"/>
        <v/>
      </c>
      <c r="O37" s="105"/>
      <c r="P37" s="23" t="str">
        <f t="shared" si="6"/>
        <v/>
      </c>
      <c r="Q37" s="104"/>
    </row>
    <row r="63" spans="10:16" hidden="1" x14ac:dyDescent="0.25">
      <c r="J63" s="68">
        <f>IFERROR(AVERAGE(J8:J37),"")</f>
        <v>0</v>
      </c>
      <c r="K63" s="68"/>
      <c r="N63" s="68" t="str">
        <f>IFERROR(AVERAGE(N8:N37),"")</f>
        <v/>
      </c>
      <c r="O63" s="68"/>
      <c r="P63" s="68">
        <f>IFERROR(AVERAGE(P8:P37),"")</f>
        <v>0</v>
      </c>
    </row>
  </sheetData>
  <sheetProtection algorithmName="SHA-512" hashValue="27syOHyP2v5T4/F/G6TtbTKhsZc2TwD7uNVcFTBrLaveTaI1HOsczSruk5w65qn69kQtUGdRu9VAmwiAU+qjGw==" saltValue="IV8fEBJ225GPv/FLySkN5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zoomScale="90" zoomScaleNormal="90" workbookViewId="0">
      <selection activeCell="A8" sqref="A8"/>
    </sheetView>
  </sheetViews>
  <sheetFormatPr baseColWidth="10" defaultColWidth="11.42578125" defaultRowHeight="15" x14ac:dyDescent="0.25"/>
  <cols>
    <col min="1" max="1" width="5.7109375" customWidth="1"/>
    <col min="2" max="2" width="72.140625" customWidth="1"/>
    <col min="3" max="3" width="11.42578125" customWidth="1"/>
    <col min="4" max="4" width="52.28515625" customWidth="1"/>
    <col min="5" max="6" width="35.7109375" customWidth="1"/>
    <col min="7" max="7" width="38.140625" customWidth="1"/>
    <col min="8" max="10" width="20.7109375" customWidth="1"/>
    <col min="11" max="11" width="41.28515625" customWidth="1"/>
    <col min="12" max="14" width="20.7109375" customWidth="1"/>
    <col min="15" max="15" width="37.5703125" customWidth="1"/>
    <col min="16" max="16" width="16.85546875" customWidth="1"/>
    <col min="17" max="17" width="34.85546875" customWidth="1"/>
  </cols>
  <sheetData>
    <row r="3" spans="2:17" ht="23.25" x14ac:dyDescent="0.4">
      <c r="B3" s="191" t="s">
        <v>626</v>
      </c>
      <c r="C3" s="191"/>
      <c r="D3" s="191"/>
      <c r="E3" s="32"/>
      <c r="F3" s="77"/>
      <c r="G3" s="78"/>
      <c r="H3" s="32"/>
      <c r="I3" s="32"/>
      <c r="J3" s="32"/>
      <c r="K3" s="32"/>
      <c r="L3" s="32"/>
      <c r="M3" s="32"/>
      <c r="N3" s="32"/>
      <c r="O3" s="32"/>
      <c r="P3" s="32"/>
    </row>
    <row r="4" spans="2:17" ht="23.25" x14ac:dyDescent="0.4">
      <c r="B4" s="59"/>
      <c r="C4" s="59"/>
      <c r="D4" s="59"/>
      <c r="E4" s="32"/>
      <c r="F4" s="32"/>
      <c r="G4" s="32"/>
      <c r="H4" s="32"/>
      <c r="I4" s="32"/>
      <c r="J4" s="32"/>
      <c r="K4" s="32"/>
      <c r="L4" s="32"/>
      <c r="M4" s="32"/>
      <c r="N4" s="32"/>
      <c r="O4" s="32"/>
      <c r="P4" s="32"/>
    </row>
    <row r="5" spans="2:17" ht="23.25" x14ac:dyDescent="0.25">
      <c r="B5" s="102" t="s">
        <v>584</v>
      </c>
      <c r="C5" s="81"/>
      <c r="D5" s="81"/>
      <c r="E5" s="202" t="s">
        <v>611</v>
      </c>
      <c r="F5" s="203"/>
      <c r="G5" s="204"/>
      <c r="H5" s="179" t="s">
        <v>612</v>
      </c>
      <c r="I5" s="180"/>
      <c r="J5" s="180"/>
      <c r="K5" s="180"/>
      <c r="L5" s="180"/>
      <c r="M5" s="180"/>
      <c r="N5" s="180"/>
      <c r="O5" s="180"/>
      <c r="P5" s="180"/>
      <c r="Q5" s="181"/>
    </row>
    <row r="6" spans="2:17" ht="18.75" x14ac:dyDescent="0.4">
      <c r="B6" s="32"/>
      <c r="C6" s="32"/>
      <c r="D6" s="32"/>
      <c r="E6" s="205" t="s">
        <v>599</v>
      </c>
      <c r="F6" s="206"/>
      <c r="G6" s="207"/>
      <c r="H6" s="185" t="s">
        <v>613</v>
      </c>
      <c r="I6" s="186"/>
      <c r="J6" s="186"/>
      <c r="K6" s="184"/>
      <c r="L6" s="182" t="s">
        <v>614</v>
      </c>
      <c r="M6" s="183"/>
      <c r="N6" s="183"/>
      <c r="O6" s="184"/>
      <c r="P6" s="208" t="s">
        <v>615</v>
      </c>
      <c r="Q6" s="201" t="s">
        <v>616</v>
      </c>
    </row>
    <row r="7" spans="2:17" ht="37.5" x14ac:dyDescent="0.25">
      <c r="B7" s="51" t="s">
        <v>587</v>
      </c>
      <c r="C7" s="51" t="s">
        <v>588</v>
      </c>
      <c r="D7" s="51" t="s">
        <v>0</v>
      </c>
      <c r="E7" s="50" t="s">
        <v>619</v>
      </c>
      <c r="F7" s="50" t="s">
        <v>620</v>
      </c>
      <c r="G7" s="51" t="s">
        <v>621</v>
      </c>
      <c r="H7" s="61" t="s">
        <v>622</v>
      </c>
      <c r="I7" s="61" t="s">
        <v>623</v>
      </c>
      <c r="J7" s="61" t="s">
        <v>624</v>
      </c>
      <c r="K7" s="61" t="s">
        <v>625</v>
      </c>
      <c r="L7" s="56" t="s">
        <v>622</v>
      </c>
      <c r="M7" s="56" t="s">
        <v>623</v>
      </c>
      <c r="N7" s="56" t="s">
        <v>624</v>
      </c>
      <c r="O7" s="56" t="s">
        <v>625</v>
      </c>
      <c r="P7" s="196"/>
      <c r="Q7" s="178"/>
    </row>
    <row r="8" spans="2:17" ht="165" customHeight="1" x14ac:dyDescent="0.25">
      <c r="B8" s="20" t="str">
        <f>CONCATENATE('PLAN DE ACCIÓN'!E10,'PLAN DE ACCIÓN SIN LISTADO'!E10)</f>
        <v/>
      </c>
      <c r="C8" s="20" t="str">
        <f>CONCATENATE('PLAN DE ACCIÓN'!F10,'PLAN DE ACCIÓN SIN LISTADO'!F10)</f>
        <v/>
      </c>
      <c r="D8" s="20" t="str">
        <f>CONCATENATE('PLAN DE ACCIÓN'!G10,'PLAN DE ACCIÓN SIN LISTADO'!G10,'PLAN DE ACCIÓN'!H10,'PLAN DE ACCIÓN SIN LISTADO'!H10)</f>
        <v/>
      </c>
      <c r="E8" s="33"/>
      <c r="F8" s="33"/>
      <c r="G8" s="19" t="str">
        <f>+IF(AND(E8&lt;&gt;"",F8&lt;&gt;""),"( "&amp;E8&amp;" / "&amp;F8&amp;" ) * 100","(Numerador / Denominador )*100")</f>
        <v>(Numerador / Denominador )*100</v>
      </c>
      <c r="H8" s="100"/>
      <c r="I8" s="100"/>
      <c r="J8" s="23" t="str">
        <f>IFERROR(H8/I8,"")</f>
        <v/>
      </c>
      <c r="K8" s="106"/>
      <c r="L8" s="98"/>
      <c r="M8" s="98"/>
      <c r="N8" s="99" t="str">
        <f>IFERROR(L8/M8,"")</f>
        <v/>
      </c>
      <c r="O8" s="107"/>
      <c r="P8" s="99" t="str">
        <f>+IFERROR(AVERAGE(N8,J8),"")</f>
        <v/>
      </c>
      <c r="Q8" s="104"/>
    </row>
    <row r="9" spans="2:17" ht="165" customHeight="1" x14ac:dyDescent="0.25">
      <c r="B9" s="20" t="str">
        <f>CONCATENATE('PLAN DE ACCIÓN'!E11,'PLAN DE ACCIÓN SIN LISTADO'!E11)</f>
        <v/>
      </c>
      <c r="C9" s="20" t="str">
        <f>CONCATENATE('PLAN DE ACCIÓN'!F11,'PLAN DE ACCIÓN SIN LISTADO'!F11)</f>
        <v/>
      </c>
      <c r="D9" s="20" t="str">
        <f>CONCATENATE('PLAN DE ACCIÓN'!G11,'PLAN DE ACCIÓN SIN LISTADO'!G11,'PLAN DE ACCIÓN'!H11,'PLAN DE ACCIÓN SIN LISTADO'!H11)</f>
        <v/>
      </c>
      <c r="E9" s="33"/>
      <c r="F9" s="33"/>
      <c r="G9" s="19" t="str">
        <f t="shared" ref="G9:G37" si="0">+IF(AND(E9&lt;&gt;"",F9&lt;&gt;""),"( "&amp;E9&amp;" / "&amp;F9&amp;" ) * 100","(Numerador / Denominador )*100")</f>
        <v>(Numerador / Denominador )*100</v>
      </c>
      <c r="H9" s="100"/>
      <c r="I9" s="100"/>
      <c r="J9" s="23" t="str">
        <f t="shared" ref="J9:J37" si="1">IFERROR(H9/I9,"")</f>
        <v/>
      </c>
      <c r="K9" s="106"/>
      <c r="L9" s="98"/>
      <c r="M9" s="98"/>
      <c r="N9" s="99" t="str">
        <f t="shared" ref="N9:N37" si="2">IFERROR(L9/M9,"")</f>
        <v/>
      </c>
      <c r="O9" s="107"/>
      <c r="P9" s="99" t="str">
        <f t="shared" ref="P9:P37" si="3">+IFERROR(AVERAGE(N9,J9),"")</f>
        <v/>
      </c>
      <c r="Q9" s="104"/>
    </row>
    <row r="10" spans="2:17" ht="165" customHeight="1" x14ac:dyDescent="0.25">
      <c r="B10" s="20" t="str">
        <f>CONCATENATE('PLAN DE ACCIÓN'!E12,'PLAN DE ACCIÓN SIN LISTADO'!E12)</f>
        <v/>
      </c>
      <c r="C10" s="20" t="str">
        <f>CONCATENATE('PLAN DE ACCIÓN'!F12,'PLAN DE ACCIÓN SIN LISTADO'!F12)</f>
        <v/>
      </c>
      <c r="D10" s="20" t="str">
        <f>CONCATENATE('PLAN DE ACCIÓN'!G12,'PLAN DE ACCIÓN SIN LISTADO'!G12,'PLAN DE ACCIÓN'!H12,'PLAN DE ACCIÓN SIN LISTADO'!H12)</f>
        <v/>
      </c>
      <c r="E10" s="33"/>
      <c r="F10" s="33"/>
      <c r="G10" s="19" t="str">
        <f t="shared" si="0"/>
        <v>(Numerador / Denominador )*100</v>
      </c>
      <c r="H10" s="100"/>
      <c r="I10" s="100"/>
      <c r="J10" s="23" t="str">
        <f t="shared" si="1"/>
        <v/>
      </c>
      <c r="K10" s="106"/>
      <c r="L10" s="98"/>
      <c r="M10" s="98"/>
      <c r="N10" s="99" t="str">
        <f t="shared" si="2"/>
        <v/>
      </c>
      <c r="O10" s="107"/>
      <c r="P10" s="99" t="str">
        <f t="shared" si="3"/>
        <v/>
      </c>
      <c r="Q10" s="104"/>
    </row>
    <row r="11" spans="2:17" ht="165" customHeight="1" x14ac:dyDescent="0.25">
      <c r="B11" s="20" t="str">
        <f>CONCATENATE('PLAN DE ACCIÓN'!E13,'PLAN DE ACCIÓN SIN LISTADO'!E13)</f>
        <v/>
      </c>
      <c r="C11" s="20" t="str">
        <f>CONCATENATE('PLAN DE ACCIÓN'!F13,'PLAN DE ACCIÓN SIN LISTADO'!F13)</f>
        <v/>
      </c>
      <c r="D11" s="20" t="str">
        <f>CONCATENATE('PLAN DE ACCIÓN'!G13,'PLAN DE ACCIÓN SIN LISTADO'!G13,'PLAN DE ACCIÓN'!H13,'PLAN DE ACCIÓN SIN LISTADO'!H13)</f>
        <v/>
      </c>
      <c r="E11" s="33"/>
      <c r="F11" s="33"/>
      <c r="G11" s="19" t="str">
        <f t="shared" si="0"/>
        <v>(Numerador / Denominador )*100</v>
      </c>
      <c r="H11" s="100"/>
      <c r="I11" s="100"/>
      <c r="J11" s="23" t="str">
        <f t="shared" si="1"/>
        <v/>
      </c>
      <c r="K11" s="106"/>
      <c r="L11" s="98"/>
      <c r="M11" s="98"/>
      <c r="N11" s="99" t="str">
        <f t="shared" si="2"/>
        <v/>
      </c>
      <c r="O11" s="107"/>
      <c r="P11" s="99" t="str">
        <f t="shared" si="3"/>
        <v/>
      </c>
      <c r="Q11" s="104"/>
    </row>
    <row r="12" spans="2:17" ht="165" customHeight="1" x14ac:dyDescent="0.25">
      <c r="B12" s="20" t="str">
        <f>CONCATENATE('PLAN DE ACCIÓN'!E14,'PLAN DE ACCIÓN SIN LISTADO'!E14)</f>
        <v/>
      </c>
      <c r="C12" s="20" t="str">
        <f>CONCATENATE('PLAN DE ACCIÓN'!F14,'PLAN DE ACCIÓN SIN LISTADO'!F14)</f>
        <v/>
      </c>
      <c r="D12" s="20" t="str">
        <f>CONCATENATE('PLAN DE ACCIÓN'!G14,'PLAN DE ACCIÓN SIN LISTADO'!G14,'PLAN DE ACCIÓN'!H14,'PLAN DE ACCIÓN SIN LISTADO'!H14)</f>
        <v/>
      </c>
      <c r="E12" s="33"/>
      <c r="F12" s="33"/>
      <c r="G12" s="19" t="str">
        <f t="shared" si="0"/>
        <v>(Numerador / Denominador )*100</v>
      </c>
      <c r="H12" s="100"/>
      <c r="I12" s="100"/>
      <c r="J12" s="23" t="str">
        <f t="shared" si="1"/>
        <v/>
      </c>
      <c r="K12" s="106"/>
      <c r="L12" s="98"/>
      <c r="M12" s="98"/>
      <c r="N12" s="99" t="str">
        <f t="shared" si="2"/>
        <v/>
      </c>
      <c r="O12" s="107"/>
      <c r="P12" s="99" t="str">
        <f t="shared" si="3"/>
        <v/>
      </c>
      <c r="Q12" s="104"/>
    </row>
    <row r="13" spans="2:17" ht="165" customHeight="1" x14ac:dyDescent="0.25">
      <c r="B13" s="20" t="str">
        <f>CONCATENATE('PLAN DE ACCIÓN'!E15,'PLAN DE ACCIÓN SIN LISTADO'!E15)</f>
        <v/>
      </c>
      <c r="C13" s="20" t="str">
        <f>CONCATENATE('PLAN DE ACCIÓN'!F15,'PLAN DE ACCIÓN SIN LISTADO'!F15)</f>
        <v/>
      </c>
      <c r="D13" s="20" t="str">
        <f>CONCATENATE('PLAN DE ACCIÓN'!G15,'PLAN DE ACCIÓN SIN LISTADO'!G15,'PLAN DE ACCIÓN'!H15,'PLAN DE ACCIÓN SIN LISTADO'!H15)</f>
        <v/>
      </c>
      <c r="E13" s="33"/>
      <c r="F13" s="33"/>
      <c r="G13" s="19" t="str">
        <f t="shared" si="0"/>
        <v>(Numerador / Denominador )*100</v>
      </c>
      <c r="H13" s="100"/>
      <c r="I13" s="100"/>
      <c r="J13" s="23" t="str">
        <f t="shared" si="1"/>
        <v/>
      </c>
      <c r="K13" s="106"/>
      <c r="L13" s="98"/>
      <c r="M13" s="98"/>
      <c r="N13" s="99" t="str">
        <f t="shared" si="2"/>
        <v/>
      </c>
      <c r="O13" s="107"/>
      <c r="P13" s="99" t="str">
        <f t="shared" si="3"/>
        <v/>
      </c>
      <c r="Q13" s="104"/>
    </row>
    <row r="14" spans="2:17" ht="165" customHeight="1" x14ac:dyDescent="0.25">
      <c r="B14" s="20" t="str">
        <f>CONCATENATE('PLAN DE ACCIÓN'!E16,'PLAN DE ACCIÓN SIN LISTADO'!E16)</f>
        <v/>
      </c>
      <c r="C14" s="20" t="str">
        <f>CONCATENATE('PLAN DE ACCIÓN'!F16,'PLAN DE ACCIÓN SIN LISTADO'!F16)</f>
        <v/>
      </c>
      <c r="D14" s="20" t="str">
        <f>CONCATENATE('PLAN DE ACCIÓN'!G16,'PLAN DE ACCIÓN SIN LISTADO'!G16,'PLAN DE ACCIÓN'!H16,'PLAN DE ACCIÓN SIN LISTADO'!H16)</f>
        <v/>
      </c>
      <c r="E14" s="33"/>
      <c r="F14" s="33"/>
      <c r="G14" s="19" t="str">
        <f t="shared" si="0"/>
        <v>(Numerador / Denominador )*100</v>
      </c>
      <c r="H14" s="100"/>
      <c r="I14" s="100"/>
      <c r="J14" s="23" t="str">
        <f t="shared" si="1"/>
        <v/>
      </c>
      <c r="K14" s="106"/>
      <c r="L14" s="98"/>
      <c r="M14" s="98"/>
      <c r="N14" s="99" t="str">
        <f t="shared" si="2"/>
        <v/>
      </c>
      <c r="O14" s="107"/>
      <c r="P14" s="99" t="str">
        <f t="shared" si="3"/>
        <v/>
      </c>
      <c r="Q14" s="104"/>
    </row>
    <row r="15" spans="2:17" ht="165" customHeight="1" x14ac:dyDescent="0.25">
      <c r="B15" s="20" t="str">
        <f>CONCATENATE('PLAN DE ACCIÓN'!E17,'PLAN DE ACCIÓN SIN LISTADO'!E17)</f>
        <v/>
      </c>
      <c r="C15" s="20" t="str">
        <f>CONCATENATE('PLAN DE ACCIÓN'!F17,'PLAN DE ACCIÓN SIN LISTADO'!F17)</f>
        <v/>
      </c>
      <c r="D15" s="20" t="str">
        <f>CONCATENATE('PLAN DE ACCIÓN'!G17,'PLAN DE ACCIÓN SIN LISTADO'!G17,'PLAN DE ACCIÓN'!H17,'PLAN DE ACCIÓN SIN LISTADO'!H17)</f>
        <v/>
      </c>
      <c r="E15" s="33"/>
      <c r="F15" s="33"/>
      <c r="G15" s="19" t="str">
        <f t="shared" si="0"/>
        <v>(Numerador / Denominador )*100</v>
      </c>
      <c r="H15" s="100"/>
      <c r="I15" s="100"/>
      <c r="J15" s="23" t="str">
        <f t="shared" si="1"/>
        <v/>
      </c>
      <c r="K15" s="106"/>
      <c r="L15" s="98"/>
      <c r="M15" s="98"/>
      <c r="N15" s="99" t="str">
        <f t="shared" si="2"/>
        <v/>
      </c>
      <c r="O15" s="107"/>
      <c r="P15" s="99" t="str">
        <f t="shared" si="3"/>
        <v/>
      </c>
      <c r="Q15" s="104"/>
    </row>
    <row r="16" spans="2:17" ht="165" customHeight="1" x14ac:dyDescent="0.25">
      <c r="B16" s="20" t="str">
        <f>CONCATENATE('PLAN DE ACCIÓN'!E18,'PLAN DE ACCIÓN SIN LISTADO'!E18)</f>
        <v/>
      </c>
      <c r="C16" s="20" t="str">
        <f>CONCATENATE('PLAN DE ACCIÓN'!F18,'PLAN DE ACCIÓN SIN LISTADO'!F18)</f>
        <v/>
      </c>
      <c r="D16" s="20" t="str">
        <f>CONCATENATE('PLAN DE ACCIÓN'!G18,'PLAN DE ACCIÓN SIN LISTADO'!G18,'PLAN DE ACCIÓN'!H18,'PLAN DE ACCIÓN SIN LISTADO'!H18)</f>
        <v/>
      </c>
      <c r="E16" s="33"/>
      <c r="F16" s="33"/>
      <c r="G16" s="19" t="str">
        <f t="shared" si="0"/>
        <v>(Numerador / Denominador )*100</v>
      </c>
      <c r="H16" s="100"/>
      <c r="I16" s="100"/>
      <c r="J16" s="23" t="str">
        <f t="shared" si="1"/>
        <v/>
      </c>
      <c r="K16" s="106"/>
      <c r="L16" s="98"/>
      <c r="M16" s="98"/>
      <c r="N16" s="99" t="str">
        <f t="shared" si="2"/>
        <v/>
      </c>
      <c r="O16" s="107"/>
      <c r="P16" s="99" t="str">
        <f t="shared" si="3"/>
        <v/>
      </c>
      <c r="Q16" s="104"/>
    </row>
    <row r="17" spans="2:17" ht="165" customHeight="1" x14ac:dyDescent="0.25">
      <c r="B17" s="20" t="str">
        <f>CONCATENATE('PLAN DE ACCIÓN'!E19,'PLAN DE ACCIÓN SIN LISTADO'!E19)</f>
        <v/>
      </c>
      <c r="C17" s="20" t="str">
        <f>CONCATENATE('PLAN DE ACCIÓN'!F19,'PLAN DE ACCIÓN SIN LISTADO'!F19)</f>
        <v/>
      </c>
      <c r="D17" s="20" t="str">
        <f>CONCATENATE('PLAN DE ACCIÓN'!G19,'PLAN DE ACCIÓN SIN LISTADO'!G19,'PLAN DE ACCIÓN'!H19,'PLAN DE ACCIÓN SIN LISTADO'!H19)</f>
        <v/>
      </c>
      <c r="E17" s="33"/>
      <c r="F17" s="33"/>
      <c r="G17" s="19" t="str">
        <f t="shared" si="0"/>
        <v>(Numerador / Denominador )*100</v>
      </c>
      <c r="H17" s="100"/>
      <c r="I17" s="100"/>
      <c r="J17" s="23" t="str">
        <f t="shared" si="1"/>
        <v/>
      </c>
      <c r="K17" s="106"/>
      <c r="L17" s="98"/>
      <c r="M17" s="98"/>
      <c r="N17" s="99" t="str">
        <f t="shared" si="2"/>
        <v/>
      </c>
      <c r="O17" s="107"/>
      <c r="P17" s="99" t="str">
        <f t="shared" si="3"/>
        <v/>
      </c>
      <c r="Q17" s="104"/>
    </row>
    <row r="18" spans="2:17" ht="165" customHeight="1" x14ac:dyDescent="0.25">
      <c r="B18" s="20" t="str">
        <f>CONCATENATE('PLAN DE ACCIÓN'!E20,'PLAN DE ACCIÓN SIN LISTADO'!E20)</f>
        <v/>
      </c>
      <c r="C18" s="20" t="str">
        <f>CONCATENATE('PLAN DE ACCIÓN'!F20,'PLAN DE ACCIÓN SIN LISTADO'!F20)</f>
        <v/>
      </c>
      <c r="D18" s="20" t="str">
        <f>CONCATENATE('PLAN DE ACCIÓN'!G20,'PLAN DE ACCIÓN SIN LISTADO'!G20,'PLAN DE ACCIÓN'!H20,'PLAN DE ACCIÓN SIN LISTADO'!H20)</f>
        <v/>
      </c>
      <c r="E18" s="33"/>
      <c r="F18" s="33"/>
      <c r="G18" s="19" t="str">
        <f t="shared" si="0"/>
        <v>(Numerador / Denominador )*100</v>
      </c>
      <c r="H18" s="100"/>
      <c r="I18" s="100"/>
      <c r="J18" s="23" t="str">
        <f t="shared" si="1"/>
        <v/>
      </c>
      <c r="K18" s="106"/>
      <c r="L18" s="98"/>
      <c r="M18" s="98"/>
      <c r="N18" s="99" t="str">
        <f t="shared" si="2"/>
        <v/>
      </c>
      <c r="O18" s="107"/>
      <c r="P18" s="99" t="str">
        <f t="shared" si="3"/>
        <v/>
      </c>
      <c r="Q18" s="104"/>
    </row>
    <row r="19" spans="2:17" ht="165" customHeight="1" x14ac:dyDescent="0.25">
      <c r="B19" s="20" t="str">
        <f>CONCATENATE('PLAN DE ACCIÓN'!E21,'PLAN DE ACCIÓN SIN LISTADO'!E21)</f>
        <v/>
      </c>
      <c r="C19" s="20" t="str">
        <f>CONCATENATE('PLAN DE ACCIÓN'!F21,'PLAN DE ACCIÓN SIN LISTADO'!F21)</f>
        <v/>
      </c>
      <c r="D19" s="20" t="str">
        <f>CONCATENATE('PLAN DE ACCIÓN'!G21,'PLAN DE ACCIÓN SIN LISTADO'!G21,'PLAN DE ACCIÓN'!H21,'PLAN DE ACCIÓN SIN LISTADO'!H21)</f>
        <v/>
      </c>
      <c r="E19" s="33"/>
      <c r="F19" s="33"/>
      <c r="G19" s="19" t="str">
        <f t="shared" si="0"/>
        <v>(Numerador / Denominador )*100</v>
      </c>
      <c r="H19" s="100"/>
      <c r="I19" s="100"/>
      <c r="J19" s="23" t="str">
        <f t="shared" si="1"/>
        <v/>
      </c>
      <c r="K19" s="106"/>
      <c r="L19" s="98"/>
      <c r="M19" s="98"/>
      <c r="N19" s="99" t="str">
        <f t="shared" si="2"/>
        <v/>
      </c>
      <c r="O19" s="107"/>
      <c r="P19" s="99" t="str">
        <f t="shared" si="3"/>
        <v/>
      </c>
      <c r="Q19" s="104"/>
    </row>
    <row r="20" spans="2:17" ht="165" customHeight="1" x14ac:dyDescent="0.25">
      <c r="B20" s="20" t="str">
        <f>CONCATENATE('PLAN DE ACCIÓN'!E22,'PLAN DE ACCIÓN SIN LISTADO'!E22)</f>
        <v/>
      </c>
      <c r="C20" s="20" t="str">
        <f>CONCATENATE('PLAN DE ACCIÓN'!F22,'PLAN DE ACCIÓN SIN LISTADO'!F22)</f>
        <v/>
      </c>
      <c r="D20" s="20" t="str">
        <f>CONCATENATE('PLAN DE ACCIÓN'!G22,'PLAN DE ACCIÓN SIN LISTADO'!G22,'PLAN DE ACCIÓN'!H22,'PLAN DE ACCIÓN SIN LISTADO'!H22)</f>
        <v/>
      </c>
      <c r="E20" s="33"/>
      <c r="F20" s="33"/>
      <c r="G20" s="19" t="str">
        <f t="shared" si="0"/>
        <v>(Numerador / Denominador )*100</v>
      </c>
      <c r="H20" s="100"/>
      <c r="I20" s="100"/>
      <c r="J20" s="23" t="str">
        <f t="shared" si="1"/>
        <v/>
      </c>
      <c r="K20" s="106"/>
      <c r="L20" s="98"/>
      <c r="M20" s="98"/>
      <c r="N20" s="99" t="str">
        <f t="shared" si="2"/>
        <v/>
      </c>
      <c r="O20" s="107"/>
      <c r="P20" s="99" t="str">
        <f t="shared" si="3"/>
        <v/>
      </c>
      <c r="Q20" s="104"/>
    </row>
    <row r="21" spans="2:17" ht="165" customHeight="1" x14ac:dyDescent="0.25">
      <c r="B21" s="20" t="str">
        <f>CONCATENATE('PLAN DE ACCIÓN'!E23,'PLAN DE ACCIÓN SIN LISTADO'!E23)</f>
        <v/>
      </c>
      <c r="C21" s="20" t="str">
        <f>CONCATENATE('PLAN DE ACCIÓN'!F23,'PLAN DE ACCIÓN SIN LISTADO'!F23)</f>
        <v/>
      </c>
      <c r="D21" s="20" t="str">
        <f>CONCATENATE('PLAN DE ACCIÓN'!G23,'PLAN DE ACCIÓN SIN LISTADO'!G23,'PLAN DE ACCIÓN'!H23,'PLAN DE ACCIÓN SIN LISTADO'!H23)</f>
        <v/>
      </c>
      <c r="E21" s="33"/>
      <c r="F21" s="33"/>
      <c r="G21" s="19" t="str">
        <f t="shared" si="0"/>
        <v>(Numerador / Denominador )*100</v>
      </c>
      <c r="H21" s="100"/>
      <c r="I21" s="100"/>
      <c r="J21" s="23" t="str">
        <f t="shared" si="1"/>
        <v/>
      </c>
      <c r="K21" s="106"/>
      <c r="L21" s="98"/>
      <c r="M21" s="98"/>
      <c r="N21" s="99" t="str">
        <f t="shared" si="2"/>
        <v/>
      </c>
      <c r="O21" s="107"/>
      <c r="P21" s="99" t="str">
        <f t="shared" si="3"/>
        <v/>
      </c>
      <c r="Q21" s="104"/>
    </row>
    <row r="22" spans="2:17" ht="165" customHeight="1" x14ac:dyDescent="0.25">
      <c r="B22" s="20" t="str">
        <f>CONCATENATE('PLAN DE ACCIÓN'!E24,'PLAN DE ACCIÓN SIN LISTADO'!E24)</f>
        <v/>
      </c>
      <c r="C22" s="20" t="str">
        <f>CONCATENATE('PLAN DE ACCIÓN'!F24,'PLAN DE ACCIÓN SIN LISTADO'!F24)</f>
        <v/>
      </c>
      <c r="D22" s="20" t="str">
        <f>CONCATENATE('PLAN DE ACCIÓN'!G24,'PLAN DE ACCIÓN SIN LISTADO'!G24,'PLAN DE ACCIÓN'!H24,'PLAN DE ACCIÓN SIN LISTADO'!H24)</f>
        <v/>
      </c>
      <c r="E22" s="33"/>
      <c r="F22" s="33"/>
      <c r="G22" s="19" t="str">
        <f t="shared" si="0"/>
        <v>(Numerador / Denominador )*100</v>
      </c>
      <c r="H22" s="100"/>
      <c r="I22" s="100"/>
      <c r="J22" s="23" t="str">
        <f t="shared" si="1"/>
        <v/>
      </c>
      <c r="K22" s="106"/>
      <c r="L22" s="98"/>
      <c r="M22" s="98"/>
      <c r="N22" s="99" t="str">
        <f t="shared" si="2"/>
        <v/>
      </c>
      <c r="O22" s="107"/>
      <c r="P22" s="99" t="str">
        <f t="shared" si="3"/>
        <v/>
      </c>
      <c r="Q22" s="104"/>
    </row>
    <row r="23" spans="2:17" ht="165" customHeight="1" x14ac:dyDescent="0.25">
      <c r="B23" s="20" t="str">
        <f>CONCATENATE('PLAN DE ACCIÓN'!E25,'PLAN DE ACCIÓN SIN LISTADO'!E25)</f>
        <v/>
      </c>
      <c r="C23" s="20" t="str">
        <f>CONCATENATE('PLAN DE ACCIÓN'!F25,'PLAN DE ACCIÓN SIN LISTADO'!F25)</f>
        <v/>
      </c>
      <c r="D23" s="20" t="str">
        <f>CONCATENATE('PLAN DE ACCIÓN'!G25,'PLAN DE ACCIÓN SIN LISTADO'!G25,'PLAN DE ACCIÓN'!H25,'PLAN DE ACCIÓN SIN LISTADO'!H25)</f>
        <v/>
      </c>
      <c r="E23" s="33"/>
      <c r="F23" s="33"/>
      <c r="G23" s="19" t="str">
        <f t="shared" si="0"/>
        <v>(Numerador / Denominador )*100</v>
      </c>
      <c r="H23" s="100"/>
      <c r="I23" s="100"/>
      <c r="J23" s="23" t="str">
        <f t="shared" si="1"/>
        <v/>
      </c>
      <c r="K23" s="106"/>
      <c r="L23" s="98"/>
      <c r="M23" s="98"/>
      <c r="N23" s="99" t="str">
        <f t="shared" si="2"/>
        <v/>
      </c>
      <c r="O23" s="107"/>
      <c r="P23" s="99" t="str">
        <f t="shared" si="3"/>
        <v/>
      </c>
      <c r="Q23" s="104"/>
    </row>
    <row r="24" spans="2:17" ht="165" customHeight="1" x14ac:dyDescent="0.25">
      <c r="B24" s="20" t="str">
        <f>CONCATENATE('PLAN DE ACCIÓN'!E26,'PLAN DE ACCIÓN SIN LISTADO'!E26)</f>
        <v/>
      </c>
      <c r="C24" s="20" t="str">
        <f>CONCATENATE('PLAN DE ACCIÓN'!F26,'PLAN DE ACCIÓN SIN LISTADO'!F26)</f>
        <v/>
      </c>
      <c r="D24" s="20" t="str">
        <f>CONCATENATE('PLAN DE ACCIÓN'!G26,'PLAN DE ACCIÓN SIN LISTADO'!G26,'PLAN DE ACCIÓN'!H26,'PLAN DE ACCIÓN SIN LISTADO'!H26)</f>
        <v/>
      </c>
      <c r="E24" s="33"/>
      <c r="F24" s="33"/>
      <c r="G24" s="19" t="str">
        <f t="shared" si="0"/>
        <v>(Numerador / Denominador )*100</v>
      </c>
      <c r="H24" s="100"/>
      <c r="I24" s="100"/>
      <c r="J24" s="23" t="str">
        <f t="shared" si="1"/>
        <v/>
      </c>
      <c r="K24" s="106"/>
      <c r="L24" s="98"/>
      <c r="M24" s="98"/>
      <c r="N24" s="99" t="str">
        <f t="shared" si="2"/>
        <v/>
      </c>
      <c r="O24" s="107"/>
      <c r="P24" s="99" t="str">
        <f t="shared" si="3"/>
        <v/>
      </c>
      <c r="Q24" s="104"/>
    </row>
    <row r="25" spans="2:17" ht="165" customHeight="1" x14ac:dyDescent="0.25">
      <c r="B25" s="20" t="str">
        <f>CONCATENATE('PLAN DE ACCIÓN'!E27,'PLAN DE ACCIÓN SIN LISTADO'!E27)</f>
        <v/>
      </c>
      <c r="C25" s="20" t="str">
        <f>CONCATENATE('PLAN DE ACCIÓN'!F27,'PLAN DE ACCIÓN SIN LISTADO'!F27)</f>
        <v/>
      </c>
      <c r="D25" s="20" t="str">
        <f>CONCATENATE('PLAN DE ACCIÓN'!G27,'PLAN DE ACCIÓN SIN LISTADO'!G27,'PLAN DE ACCIÓN'!H27,'PLAN DE ACCIÓN SIN LISTADO'!H27)</f>
        <v/>
      </c>
      <c r="E25" s="33"/>
      <c r="F25" s="33"/>
      <c r="G25" s="19" t="str">
        <f t="shared" si="0"/>
        <v>(Numerador / Denominador )*100</v>
      </c>
      <c r="H25" s="100"/>
      <c r="I25" s="100"/>
      <c r="J25" s="23" t="str">
        <f t="shared" si="1"/>
        <v/>
      </c>
      <c r="K25" s="106"/>
      <c r="L25" s="98"/>
      <c r="M25" s="98"/>
      <c r="N25" s="99" t="str">
        <f t="shared" si="2"/>
        <v/>
      </c>
      <c r="O25" s="107"/>
      <c r="P25" s="99" t="str">
        <f t="shared" si="3"/>
        <v/>
      </c>
      <c r="Q25" s="104"/>
    </row>
    <row r="26" spans="2:17" ht="165" customHeight="1" x14ac:dyDescent="0.25">
      <c r="B26" s="20" t="str">
        <f>CONCATENATE('PLAN DE ACCIÓN'!E28,'PLAN DE ACCIÓN SIN LISTADO'!E28)</f>
        <v/>
      </c>
      <c r="C26" s="20" t="str">
        <f>CONCATENATE('PLAN DE ACCIÓN'!F28,'PLAN DE ACCIÓN SIN LISTADO'!F28)</f>
        <v/>
      </c>
      <c r="D26" s="20" t="str">
        <f>CONCATENATE('PLAN DE ACCIÓN'!G28,'PLAN DE ACCIÓN SIN LISTADO'!G28,'PLAN DE ACCIÓN'!H28,'PLAN DE ACCIÓN SIN LISTADO'!H28)</f>
        <v/>
      </c>
      <c r="E26" s="33"/>
      <c r="F26" s="33"/>
      <c r="G26" s="19" t="str">
        <f t="shared" si="0"/>
        <v>(Numerador / Denominador )*100</v>
      </c>
      <c r="H26" s="100"/>
      <c r="I26" s="100"/>
      <c r="J26" s="23" t="str">
        <f t="shared" si="1"/>
        <v/>
      </c>
      <c r="K26" s="106"/>
      <c r="L26" s="98"/>
      <c r="M26" s="98"/>
      <c r="N26" s="99" t="str">
        <f t="shared" si="2"/>
        <v/>
      </c>
      <c r="O26" s="107"/>
      <c r="P26" s="99" t="str">
        <f t="shared" si="3"/>
        <v/>
      </c>
      <c r="Q26" s="104"/>
    </row>
    <row r="27" spans="2:17" ht="165" customHeight="1" x14ac:dyDescent="0.25">
      <c r="B27" s="20" t="str">
        <f>CONCATENATE('PLAN DE ACCIÓN'!E29,'PLAN DE ACCIÓN SIN LISTADO'!E29)</f>
        <v/>
      </c>
      <c r="C27" s="20" t="str">
        <f>CONCATENATE('PLAN DE ACCIÓN'!F29,'PLAN DE ACCIÓN SIN LISTADO'!F29)</f>
        <v/>
      </c>
      <c r="D27" s="20" t="str">
        <f>CONCATENATE('PLAN DE ACCIÓN'!G29,'PLAN DE ACCIÓN SIN LISTADO'!G29,'PLAN DE ACCIÓN'!H29,'PLAN DE ACCIÓN SIN LISTADO'!H29)</f>
        <v/>
      </c>
      <c r="E27" s="33"/>
      <c r="F27" s="33"/>
      <c r="G27" s="19" t="str">
        <f t="shared" si="0"/>
        <v>(Numerador / Denominador )*100</v>
      </c>
      <c r="H27" s="100"/>
      <c r="I27" s="100"/>
      <c r="J27" s="23" t="str">
        <f t="shared" si="1"/>
        <v/>
      </c>
      <c r="K27" s="106"/>
      <c r="L27" s="98"/>
      <c r="M27" s="98"/>
      <c r="N27" s="99" t="str">
        <f t="shared" si="2"/>
        <v/>
      </c>
      <c r="O27" s="107"/>
      <c r="P27" s="99" t="str">
        <f t="shared" si="3"/>
        <v/>
      </c>
      <c r="Q27" s="104"/>
    </row>
    <row r="28" spans="2:17" ht="165" customHeight="1" x14ac:dyDescent="0.25">
      <c r="B28" s="20" t="str">
        <f>CONCATENATE('PLAN DE ACCIÓN'!E30,'PLAN DE ACCIÓN SIN LISTADO'!E30)</f>
        <v/>
      </c>
      <c r="C28" s="20" t="str">
        <f>CONCATENATE('PLAN DE ACCIÓN'!F30,'PLAN DE ACCIÓN SIN LISTADO'!F30)</f>
        <v/>
      </c>
      <c r="D28" s="20" t="str">
        <f>CONCATENATE('PLAN DE ACCIÓN'!G30,'PLAN DE ACCIÓN SIN LISTADO'!G30,'PLAN DE ACCIÓN'!H30,'PLAN DE ACCIÓN SIN LISTADO'!H30)</f>
        <v/>
      </c>
      <c r="E28" s="33"/>
      <c r="F28" s="33"/>
      <c r="G28" s="19" t="str">
        <f t="shared" si="0"/>
        <v>(Numerador / Denominador )*100</v>
      </c>
      <c r="H28" s="100"/>
      <c r="I28" s="100"/>
      <c r="J28" s="23" t="str">
        <f t="shared" si="1"/>
        <v/>
      </c>
      <c r="K28" s="106"/>
      <c r="L28" s="98"/>
      <c r="M28" s="98"/>
      <c r="N28" s="99" t="str">
        <f t="shared" si="2"/>
        <v/>
      </c>
      <c r="O28" s="107"/>
      <c r="P28" s="99" t="str">
        <f t="shared" si="3"/>
        <v/>
      </c>
      <c r="Q28" s="104"/>
    </row>
    <row r="29" spans="2:17" ht="165" customHeight="1" x14ac:dyDescent="0.25">
      <c r="B29" s="20" t="str">
        <f>CONCATENATE('PLAN DE ACCIÓN'!E31,'PLAN DE ACCIÓN SIN LISTADO'!E31)</f>
        <v/>
      </c>
      <c r="C29" s="20" t="str">
        <f>CONCATENATE('PLAN DE ACCIÓN'!F31,'PLAN DE ACCIÓN SIN LISTADO'!F31)</f>
        <v/>
      </c>
      <c r="D29" s="20" t="str">
        <f>CONCATENATE('PLAN DE ACCIÓN'!G31,'PLAN DE ACCIÓN SIN LISTADO'!G31,'PLAN DE ACCIÓN'!H31,'PLAN DE ACCIÓN SIN LISTADO'!H31)</f>
        <v/>
      </c>
      <c r="E29" s="33"/>
      <c r="F29" s="33"/>
      <c r="G29" s="19" t="str">
        <f t="shared" si="0"/>
        <v>(Numerador / Denominador )*100</v>
      </c>
      <c r="H29" s="100"/>
      <c r="I29" s="100"/>
      <c r="J29" s="23" t="str">
        <f t="shared" si="1"/>
        <v/>
      </c>
      <c r="K29" s="106"/>
      <c r="L29" s="98"/>
      <c r="M29" s="98"/>
      <c r="N29" s="99" t="str">
        <f t="shared" si="2"/>
        <v/>
      </c>
      <c r="O29" s="107"/>
      <c r="P29" s="99" t="str">
        <f t="shared" si="3"/>
        <v/>
      </c>
      <c r="Q29" s="104"/>
    </row>
    <row r="30" spans="2:17" ht="165" customHeight="1" x14ac:dyDescent="0.25">
      <c r="B30" s="20" t="str">
        <f>CONCATENATE('PLAN DE ACCIÓN'!E32,'PLAN DE ACCIÓN SIN LISTADO'!E32)</f>
        <v/>
      </c>
      <c r="C30" s="20" t="str">
        <f>CONCATENATE('PLAN DE ACCIÓN'!F32,'PLAN DE ACCIÓN SIN LISTADO'!F32)</f>
        <v/>
      </c>
      <c r="D30" s="20" t="str">
        <f>CONCATENATE('PLAN DE ACCIÓN'!G32,'PLAN DE ACCIÓN SIN LISTADO'!G32,'PLAN DE ACCIÓN'!H32,'PLAN DE ACCIÓN SIN LISTADO'!H32)</f>
        <v/>
      </c>
      <c r="E30" s="33"/>
      <c r="F30" s="33"/>
      <c r="G30" s="19" t="str">
        <f t="shared" si="0"/>
        <v>(Numerador / Denominador )*100</v>
      </c>
      <c r="H30" s="100"/>
      <c r="I30" s="100"/>
      <c r="J30" s="23" t="str">
        <f t="shared" si="1"/>
        <v/>
      </c>
      <c r="K30" s="106"/>
      <c r="L30" s="98"/>
      <c r="M30" s="98"/>
      <c r="N30" s="99" t="str">
        <f t="shared" si="2"/>
        <v/>
      </c>
      <c r="O30" s="107"/>
      <c r="P30" s="99" t="str">
        <f t="shared" si="3"/>
        <v/>
      </c>
      <c r="Q30" s="104"/>
    </row>
    <row r="31" spans="2:17" ht="165" customHeight="1" x14ac:dyDescent="0.25">
      <c r="B31" s="20" t="str">
        <f>CONCATENATE('PLAN DE ACCIÓN'!E33,'PLAN DE ACCIÓN SIN LISTADO'!E33)</f>
        <v/>
      </c>
      <c r="C31" s="20" t="str">
        <f>CONCATENATE('PLAN DE ACCIÓN'!F33,'PLAN DE ACCIÓN SIN LISTADO'!F33)</f>
        <v/>
      </c>
      <c r="D31" s="20" t="str">
        <f>CONCATENATE('PLAN DE ACCIÓN'!G33,'PLAN DE ACCIÓN SIN LISTADO'!G33,'PLAN DE ACCIÓN'!H33,'PLAN DE ACCIÓN SIN LISTADO'!H33)</f>
        <v/>
      </c>
      <c r="E31" s="33"/>
      <c r="F31" s="33"/>
      <c r="G31" s="19" t="str">
        <f t="shared" si="0"/>
        <v>(Numerador / Denominador )*100</v>
      </c>
      <c r="H31" s="100"/>
      <c r="I31" s="100"/>
      <c r="J31" s="23" t="str">
        <f t="shared" si="1"/>
        <v/>
      </c>
      <c r="K31" s="106"/>
      <c r="L31" s="98"/>
      <c r="M31" s="98"/>
      <c r="N31" s="99" t="str">
        <f t="shared" si="2"/>
        <v/>
      </c>
      <c r="O31" s="107"/>
      <c r="P31" s="99" t="str">
        <f t="shared" si="3"/>
        <v/>
      </c>
      <c r="Q31" s="104"/>
    </row>
    <row r="32" spans="2:17" ht="165" customHeight="1" x14ac:dyDescent="0.25">
      <c r="B32" s="20" t="str">
        <f>CONCATENATE('PLAN DE ACCIÓN'!E34,'PLAN DE ACCIÓN SIN LISTADO'!E34)</f>
        <v/>
      </c>
      <c r="C32" s="20" t="str">
        <f>CONCATENATE('PLAN DE ACCIÓN'!F34,'PLAN DE ACCIÓN SIN LISTADO'!F34)</f>
        <v/>
      </c>
      <c r="D32" s="20" t="str">
        <f>CONCATENATE('PLAN DE ACCIÓN'!G34,'PLAN DE ACCIÓN SIN LISTADO'!G34,'PLAN DE ACCIÓN'!H34,'PLAN DE ACCIÓN SIN LISTADO'!H34)</f>
        <v/>
      </c>
      <c r="E32" s="33"/>
      <c r="F32" s="33"/>
      <c r="G32" s="19" t="str">
        <f t="shared" si="0"/>
        <v>(Numerador / Denominador )*100</v>
      </c>
      <c r="H32" s="100"/>
      <c r="I32" s="100"/>
      <c r="J32" s="23" t="str">
        <f t="shared" si="1"/>
        <v/>
      </c>
      <c r="K32" s="106"/>
      <c r="L32" s="98"/>
      <c r="M32" s="98"/>
      <c r="N32" s="99" t="str">
        <f t="shared" si="2"/>
        <v/>
      </c>
      <c r="O32" s="107"/>
      <c r="P32" s="99" t="str">
        <f t="shared" si="3"/>
        <v/>
      </c>
      <c r="Q32" s="104"/>
    </row>
    <row r="33" spans="2:17" ht="165" customHeight="1" x14ac:dyDescent="0.25">
      <c r="B33" s="20" t="str">
        <f>CONCATENATE('PLAN DE ACCIÓN'!E35,'PLAN DE ACCIÓN SIN LISTADO'!E35)</f>
        <v/>
      </c>
      <c r="C33" s="20" t="str">
        <f>CONCATENATE('PLAN DE ACCIÓN'!F35,'PLAN DE ACCIÓN SIN LISTADO'!F35)</f>
        <v/>
      </c>
      <c r="D33" s="20" t="str">
        <f>CONCATENATE('PLAN DE ACCIÓN'!G35,'PLAN DE ACCIÓN SIN LISTADO'!G35,'PLAN DE ACCIÓN'!H35,'PLAN DE ACCIÓN SIN LISTADO'!H35)</f>
        <v/>
      </c>
      <c r="E33" s="33"/>
      <c r="F33" s="33"/>
      <c r="G33" s="19" t="str">
        <f t="shared" si="0"/>
        <v>(Numerador / Denominador )*100</v>
      </c>
      <c r="H33" s="100"/>
      <c r="I33" s="100"/>
      <c r="J33" s="23" t="str">
        <f t="shared" si="1"/>
        <v/>
      </c>
      <c r="K33" s="106"/>
      <c r="L33" s="98"/>
      <c r="M33" s="98"/>
      <c r="N33" s="99" t="str">
        <f t="shared" si="2"/>
        <v/>
      </c>
      <c r="O33" s="107"/>
      <c r="P33" s="99" t="str">
        <f t="shared" si="3"/>
        <v/>
      </c>
      <c r="Q33" s="104"/>
    </row>
    <row r="34" spans="2:17" ht="165" customHeight="1" x14ac:dyDescent="0.25">
      <c r="B34" s="20" t="str">
        <f>CONCATENATE('PLAN DE ACCIÓN'!E36,'PLAN DE ACCIÓN SIN LISTADO'!E36)</f>
        <v/>
      </c>
      <c r="C34" s="20" t="str">
        <f>CONCATENATE('PLAN DE ACCIÓN'!F36,'PLAN DE ACCIÓN SIN LISTADO'!F36)</f>
        <v/>
      </c>
      <c r="D34" s="20" t="str">
        <f>CONCATENATE('PLAN DE ACCIÓN'!G36,'PLAN DE ACCIÓN SIN LISTADO'!G36,'PLAN DE ACCIÓN'!H36,'PLAN DE ACCIÓN SIN LISTADO'!H36)</f>
        <v/>
      </c>
      <c r="E34" s="33"/>
      <c r="F34" s="33"/>
      <c r="G34" s="19" t="str">
        <f t="shared" si="0"/>
        <v>(Numerador / Denominador )*100</v>
      </c>
      <c r="H34" s="100"/>
      <c r="I34" s="100"/>
      <c r="J34" s="23" t="str">
        <f t="shared" si="1"/>
        <v/>
      </c>
      <c r="K34" s="106"/>
      <c r="L34" s="98"/>
      <c r="M34" s="98"/>
      <c r="N34" s="99" t="str">
        <f t="shared" si="2"/>
        <v/>
      </c>
      <c r="O34" s="107"/>
      <c r="P34" s="99" t="str">
        <f t="shared" si="3"/>
        <v/>
      </c>
      <c r="Q34" s="104"/>
    </row>
    <row r="35" spans="2:17" ht="165" customHeight="1" x14ac:dyDescent="0.25">
      <c r="B35" s="20" t="str">
        <f>CONCATENATE('PLAN DE ACCIÓN'!E37,'PLAN DE ACCIÓN SIN LISTADO'!E37)</f>
        <v/>
      </c>
      <c r="C35" s="20" t="str">
        <f>CONCATENATE('PLAN DE ACCIÓN'!F37,'PLAN DE ACCIÓN SIN LISTADO'!F37)</f>
        <v/>
      </c>
      <c r="D35" s="20" t="str">
        <f>CONCATENATE('PLAN DE ACCIÓN'!G37,'PLAN DE ACCIÓN SIN LISTADO'!G37,'PLAN DE ACCIÓN'!H37,'PLAN DE ACCIÓN SIN LISTADO'!H37)</f>
        <v/>
      </c>
      <c r="E35" s="33"/>
      <c r="F35" s="33"/>
      <c r="G35" s="19" t="str">
        <f t="shared" si="0"/>
        <v>(Numerador / Denominador )*100</v>
      </c>
      <c r="H35" s="100"/>
      <c r="I35" s="100"/>
      <c r="J35" s="23" t="str">
        <f t="shared" si="1"/>
        <v/>
      </c>
      <c r="K35" s="106"/>
      <c r="L35" s="98"/>
      <c r="M35" s="98"/>
      <c r="N35" s="99" t="str">
        <f t="shared" si="2"/>
        <v/>
      </c>
      <c r="O35" s="107"/>
      <c r="P35" s="99" t="str">
        <f t="shared" si="3"/>
        <v/>
      </c>
      <c r="Q35" s="104"/>
    </row>
    <row r="36" spans="2:17" ht="165" customHeight="1" x14ac:dyDescent="0.25">
      <c r="B36" s="20" t="str">
        <f>CONCATENATE('PLAN DE ACCIÓN'!E38,'PLAN DE ACCIÓN SIN LISTADO'!E38)</f>
        <v/>
      </c>
      <c r="C36" s="20" t="str">
        <f>CONCATENATE('PLAN DE ACCIÓN'!F38,'PLAN DE ACCIÓN SIN LISTADO'!F38)</f>
        <v/>
      </c>
      <c r="D36" s="20" t="str">
        <f>CONCATENATE('PLAN DE ACCIÓN'!G38,'PLAN DE ACCIÓN SIN LISTADO'!G38,'PLAN DE ACCIÓN'!H38,'PLAN DE ACCIÓN SIN LISTADO'!H38)</f>
        <v/>
      </c>
      <c r="E36" s="33"/>
      <c r="F36" s="33"/>
      <c r="G36" s="19" t="str">
        <f t="shared" si="0"/>
        <v>(Numerador / Denominador )*100</v>
      </c>
      <c r="H36" s="100"/>
      <c r="I36" s="100"/>
      <c r="J36" s="23" t="str">
        <f t="shared" si="1"/>
        <v/>
      </c>
      <c r="K36" s="106"/>
      <c r="L36" s="98"/>
      <c r="M36" s="98"/>
      <c r="N36" s="99" t="str">
        <f t="shared" si="2"/>
        <v/>
      </c>
      <c r="O36" s="107"/>
      <c r="P36" s="99" t="str">
        <f t="shared" si="3"/>
        <v/>
      </c>
      <c r="Q36" s="104"/>
    </row>
    <row r="37" spans="2:17" ht="165" customHeight="1" x14ac:dyDescent="0.25">
      <c r="B37" s="20" t="str">
        <f>CONCATENATE('PLAN DE ACCIÓN'!E39,'PLAN DE ACCIÓN SIN LISTADO'!E39)</f>
        <v/>
      </c>
      <c r="C37" s="20" t="str">
        <f>CONCATENATE('PLAN DE ACCIÓN'!F39,'PLAN DE ACCIÓN SIN LISTADO'!F39)</f>
        <v/>
      </c>
      <c r="D37" s="20" t="str">
        <f>CONCATENATE('PLAN DE ACCIÓN'!G39,'PLAN DE ACCIÓN SIN LISTADO'!G39,'PLAN DE ACCIÓN'!H39,'PLAN DE ACCIÓN SIN LISTADO'!H39)</f>
        <v/>
      </c>
      <c r="E37" s="33"/>
      <c r="F37" s="33"/>
      <c r="G37" s="19" t="str">
        <f t="shared" si="0"/>
        <v>(Numerador / Denominador )*100</v>
      </c>
      <c r="H37" s="100"/>
      <c r="I37" s="100"/>
      <c r="J37" s="23" t="str">
        <f t="shared" si="1"/>
        <v/>
      </c>
      <c r="K37" s="106"/>
      <c r="L37" s="98"/>
      <c r="M37" s="98"/>
      <c r="N37" s="99" t="str">
        <f t="shared" si="2"/>
        <v/>
      </c>
      <c r="O37" s="107"/>
      <c r="P37" s="99" t="str">
        <f t="shared" si="3"/>
        <v/>
      </c>
      <c r="Q37" s="104"/>
    </row>
    <row r="56" spans="10:16" x14ac:dyDescent="0.25">
      <c r="J56" s="68" t="str">
        <f>+IFERROR(AVERAGE(J8:J37),"")</f>
        <v/>
      </c>
      <c r="K56" s="68"/>
      <c r="L56" s="68"/>
      <c r="M56" s="68"/>
      <c r="N56" s="68" t="str">
        <f>+IFERROR(AVERAGE(N8:N37),"")</f>
        <v/>
      </c>
      <c r="O56" s="68"/>
      <c r="P56" s="68" t="str">
        <f>+IFERROR(AVERAGE(P8:P37),"")</f>
        <v/>
      </c>
    </row>
  </sheetData>
  <sheetProtection algorithmName="SHA-512" hashValue="5+5IgnxhB0Tdeo2Hjg7HRXNstGJRe93wBrT/4QbUGXl86EOZAM0i3Aoyw2CgspbUDgasctcTiMH6YJVx5BswpA==" saltValue="jilz/rUX2tOOfnAVQ1R9AA==" spinCount="100000" sheet="1" scenarios="1"/>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7"/>
  <sheetViews>
    <sheetView showGridLines="0" topLeftCell="C1" zoomScale="90" zoomScaleNormal="90" workbookViewId="0">
      <selection activeCell="E3" sqref="E3"/>
    </sheetView>
  </sheetViews>
  <sheetFormatPr baseColWidth="10" defaultColWidth="11.42578125" defaultRowHeight="15" x14ac:dyDescent="0.25"/>
  <cols>
    <col min="1" max="1" width="5.7109375" customWidth="1"/>
    <col min="2" max="2" width="87.42578125" customWidth="1"/>
    <col min="3" max="3" width="57.28515625" customWidth="1"/>
    <col min="4" max="6" width="25.7109375" customWidth="1"/>
    <col min="7" max="7" width="51.28515625" customWidth="1"/>
    <col min="8" max="10" width="25.7109375" customWidth="1"/>
    <col min="11" max="11" width="50.7109375" customWidth="1"/>
    <col min="12" max="12" width="20.42578125" customWidth="1"/>
    <col min="13" max="13" width="50.85546875" customWidth="1"/>
  </cols>
  <sheetData>
    <row r="3" spans="2:13" ht="23.25" x14ac:dyDescent="0.4">
      <c r="B3" s="191" t="s">
        <v>627</v>
      </c>
      <c r="C3" s="191"/>
      <c r="D3" s="148"/>
      <c r="E3" s="77"/>
      <c r="F3" s="78"/>
      <c r="G3" s="78"/>
      <c r="H3" s="32"/>
      <c r="I3" s="32"/>
      <c r="J3" s="32"/>
      <c r="K3" s="32"/>
      <c r="L3" s="32"/>
    </row>
    <row r="4" spans="2:13" ht="19.5" x14ac:dyDescent="0.4">
      <c r="B4" s="54"/>
      <c r="C4" s="54"/>
      <c r="D4" s="32"/>
      <c r="E4" s="67"/>
      <c r="F4" s="67"/>
      <c r="G4" s="67"/>
      <c r="H4" s="32"/>
      <c r="I4" s="32"/>
      <c r="J4" s="32"/>
      <c r="K4" s="32"/>
      <c r="L4" s="32"/>
    </row>
    <row r="5" spans="2:13" ht="19.5" x14ac:dyDescent="0.25">
      <c r="B5" s="102" t="s">
        <v>584</v>
      </c>
      <c r="C5" s="76"/>
      <c r="D5" s="179" t="s">
        <v>612</v>
      </c>
      <c r="E5" s="180"/>
      <c r="F5" s="180"/>
      <c r="G5" s="180"/>
      <c r="H5" s="180"/>
      <c r="I5" s="180"/>
      <c r="J5" s="180"/>
      <c r="K5" s="180"/>
      <c r="L5" s="180"/>
      <c r="M5" s="181"/>
    </row>
    <row r="6" spans="2:13" ht="19.5" x14ac:dyDescent="0.4">
      <c r="B6" s="32"/>
      <c r="C6" s="103" t="s">
        <v>599</v>
      </c>
      <c r="D6" s="212" t="s">
        <v>613</v>
      </c>
      <c r="E6" s="213"/>
      <c r="F6" s="213"/>
      <c r="G6" s="211"/>
      <c r="H6" s="209" t="s">
        <v>614</v>
      </c>
      <c r="I6" s="210"/>
      <c r="J6" s="210"/>
      <c r="K6" s="211"/>
      <c r="L6" s="195" t="s">
        <v>628</v>
      </c>
      <c r="M6" s="177" t="s">
        <v>616</v>
      </c>
    </row>
    <row r="7" spans="2:13" ht="37.5" x14ac:dyDescent="0.25">
      <c r="B7" s="51" t="s">
        <v>629</v>
      </c>
      <c r="C7" s="51" t="s">
        <v>621</v>
      </c>
      <c r="D7" s="61" t="s">
        <v>630</v>
      </c>
      <c r="E7" s="61" t="s">
        <v>631</v>
      </c>
      <c r="F7" s="61" t="s">
        <v>624</v>
      </c>
      <c r="G7" s="61" t="s">
        <v>625</v>
      </c>
      <c r="H7" s="56" t="s">
        <v>632</v>
      </c>
      <c r="I7" s="56" t="s">
        <v>630</v>
      </c>
      <c r="J7" s="56" t="s">
        <v>624</v>
      </c>
      <c r="K7" s="56" t="s">
        <v>625</v>
      </c>
      <c r="L7" s="196"/>
      <c r="M7" s="178"/>
    </row>
    <row r="8" spans="2:13" ht="50.1" customHeight="1" x14ac:dyDescent="0.25">
      <c r="B8" s="60" t="str">
        <f>CONCATENATE('PLAN DE ACCIÓN'!C10,'PLAN DE ACCIÓN SIN LISTADO'!C10)</f>
        <v/>
      </c>
      <c r="C8" s="19" t="s">
        <v>633</v>
      </c>
      <c r="D8" s="100">
        <v>2</v>
      </c>
      <c r="E8" s="100">
        <v>12</v>
      </c>
      <c r="F8" s="99">
        <f t="shared" ref="F8" si="0">+IFERROR((D8-E8)/E8,"")</f>
        <v>-0.83333333333333337</v>
      </c>
      <c r="G8" s="113"/>
      <c r="H8" s="98"/>
      <c r="I8" s="58">
        <f>+IF(D8="","",D8)</f>
        <v>2</v>
      </c>
      <c r="J8" s="99" t="str">
        <f>IF(H8="","",IFERROR((H8-I8)/I8,""))</f>
        <v/>
      </c>
      <c r="K8" s="105"/>
      <c r="L8" s="99">
        <f>IF(H8="",F8,IFERROR(AVERAGE(J8,F8),""))</f>
        <v>-0.83333333333333337</v>
      </c>
      <c r="M8" s="104"/>
    </row>
    <row r="9" spans="2:13" ht="50.1" customHeight="1" x14ac:dyDescent="0.25">
      <c r="B9" s="60" t="str">
        <f>CONCATENATE('PLAN DE ACCIÓN'!C11,'PLAN DE ACCIÓN SIN LISTADO'!C11)</f>
        <v/>
      </c>
      <c r="C9" s="19" t="s">
        <v>634</v>
      </c>
      <c r="D9" s="100"/>
      <c r="E9" s="100"/>
      <c r="F9" s="99" t="str">
        <f t="shared" ref="F9:F37" si="1">+IFERROR((D9-E9)/E9,"")</f>
        <v/>
      </c>
      <c r="G9" s="113"/>
      <c r="H9" s="98"/>
      <c r="I9" s="58" t="str">
        <f t="shared" ref="I9:I37" si="2">+IF(D9="","",D9)</f>
        <v/>
      </c>
      <c r="J9" s="99" t="str">
        <f t="shared" ref="J9:J37" si="3">IF(H9="","",IFERROR((H9-I9)/I9,""))</f>
        <v/>
      </c>
      <c r="K9" s="105"/>
      <c r="L9" s="99" t="str">
        <f t="shared" ref="L9:L37" si="4">IF(H9="",F9,IFERROR(AVERAGE(J9,F9),""))</f>
        <v/>
      </c>
      <c r="M9" s="104"/>
    </row>
    <row r="10" spans="2:13" ht="50.1" customHeight="1" x14ac:dyDescent="0.25">
      <c r="B10" s="60" t="str">
        <f>CONCATENATE('PLAN DE ACCIÓN'!C12,'PLAN DE ACCIÓN SIN LISTADO'!C12)</f>
        <v/>
      </c>
      <c r="C10" s="19" t="s">
        <v>635</v>
      </c>
      <c r="D10" s="100"/>
      <c r="E10" s="100"/>
      <c r="F10" s="99" t="str">
        <f t="shared" si="1"/>
        <v/>
      </c>
      <c r="G10" s="113"/>
      <c r="H10" s="98"/>
      <c r="I10" s="58" t="str">
        <f t="shared" si="2"/>
        <v/>
      </c>
      <c r="J10" s="99" t="str">
        <f t="shared" si="3"/>
        <v/>
      </c>
      <c r="K10" s="105"/>
      <c r="L10" s="99" t="str">
        <f t="shared" si="4"/>
        <v/>
      </c>
      <c r="M10" s="104"/>
    </row>
    <row r="11" spans="2:13" ht="50.1" customHeight="1" x14ac:dyDescent="0.25">
      <c r="B11" s="60" t="str">
        <f>CONCATENATE('PLAN DE ACCIÓN'!C13,'PLAN DE ACCIÓN SIN LISTADO'!C13)</f>
        <v/>
      </c>
      <c r="C11" s="19" t="s">
        <v>636</v>
      </c>
      <c r="D11" s="100"/>
      <c r="E11" s="100"/>
      <c r="F11" s="99" t="str">
        <f t="shared" si="1"/>
        <v/>
      </c>
      <c r="G11" s="113"/>
      <c r="H11" s="98"/>
      <c r="I11" s="58" t="str">
        <f t="shared" si="2"/>
        <v/>
      </c>
      <c r="J11" s="99" t="str">
        <f t="shared" si="3"/>
        <v/>
      </c>
      <c r="K11" s="105"/>
      <c r="L11" s="99" t="str">
        <f t="shared" si="4"/>
        <v/>
      </c>
      <c r="M11" s="104"/>
    </row>
    <row r="12" spans="2:13" ht="50.1" customHeight="1" x14ac:dyDescent="0.25">
      <c r="B12" s="60" t="str">
        <f>CONCATENATE('PLAN DE ACCIÓN'!C14,'PLAN DE ACCIÓN SIN LISTADO'!C14)</f>
        <v/>
      </c>
      <c r="C12" s="19" t="s">
        <v>637</v>
      </c>
      <c r="D12" s="100"/>
      <c r="E12" s="100"/>
      <c r="F12" s="99" t="str">
        <f t="shared" si="1"/>
        <v/>
      </c>
      <c r="G12" s="113"/>
      <c r="H12" s="98"/>
      <c r="I12" s="58" t="str">
        <f t="shared" si="2"/>
        <v/>
      </c>
      <c r="J12" s="99" t="str">
        <f t="shared" si="3"/>
        <v/>
      </c>
      <c r="K12" s="105"/>
      <c r="L12" s="99" t="str">
        <f t="shared" si="4"/>
        <v/>
      </c>
      <c r="M12" s="104"/>
    </row>
    <row r="13" spans="2:13" ht="50.1" customHeight="1" x14ac:dyDescent="0.25">
      <c r="B13" s="60" t="str">
        <f>CONCATENATE('PLAN DE ACCIÓN'!C15,'PLAN DE ACCIÓN SIN LISTADO'!C15)</f>
        <v/>
      </c>
      <c r="C13" s="19" t="s">
        <v>638</v>
      </c>
      <c r="D13" s="100"/>
      <c r="E13" s="100"/>
      <c r="F13" s="99" t="str">
        <f t="shared" si="1"/>
        <v/>
      </c>
      <c r="G13" s="113"/>
      <c r="H13" s="98"/>
      <c r="I13" s="58" t="str">
        <f t="shared" si="2"/>
        <v/>
      </c>
      <c r="J13" s="99" t="str">
        <f t="shared" si="3"/>
        <v/>
      </c>
      <c r="K13" s="105"/>
      <c r="L13" s="99" t="str">
        <f t="shared" si="4"/>
        <v/>
      </c>
      <c r="M13" s="104"/>
    </row>
    <row r="14" spans="2:13" ht="50.1" customHeight="1" x14ac:dyDescent="0.25">
      <c r="B14" s="60" t="str">
        <f>CONCATENATE('PLAN DE ACCIÓN'!C16,'PLAN DE ACCIÓN SIN LISTADO'!C16)</f>
        <v/>
      </c>
      <c r="C14" s="19" t="s">
        <v>639</v>
      </c>
      <c r="D14" s="100"/>
      <c r="E14" s="100"/>
      <c r="F14" s="99" t="str">
        <f t="shared" si="1"/>
        <v/>
      </c>
      <c r="G14" s="113"/>
      <c r="H14" s="98"/>
      <c r="I14" s="58" t="str">
        <f t="shared" si="2"/>
        <v/>
      </c>
      <c r="J14" s="99" t="str">
        <f t="shared" si="3"/>
        <v/>
      </c>
      <c r="K14" s="105"/>
      <c r="L14" s="99" t="str">
        <f t="shared" si="4"/>
        <v/>
      </c>
      <c r="M14" s="104"/>
    </row>
    <row r="15" spans="2:13" ht="50.1" customHeight="1" x14ac:dyDescent="0.25">
      <c r="B15" s="60" t="str">
        <f>CONCATENATE('PLAN DE ACCIÓN'!C17,'PLAN DE ACCIÓN SIN LISTADO'!C17)</f>
        <v/>
      </c>
      <c r="C15" s="19" t="s">
        <v>640</v>
      </c>
      <c r="D15" s="100"/>
      <c r="E15" s="100"/>
      <c r="F15" s="99" t="str">
        <f t="shared" si="1"/>
        <v/>
      </c>
      <c r="G15" s="113"/>
      <c r="H15" s="98"/>
      <c r="I15" s="58" t="str">
        <f t="shared" si="2"/>
        <v/>
      </c>
      <c r="J15" s="99" t="str">
        <f t="shared" si="3"/>
        <v/>
      </c>
      <c r="K15" s="105"/>
      <c r="L15" s="99" t="str">
        <f t="shared" si="4"/>
        <v/>
      </c>
      <c r="M15" s="104"/>
    </row>
    <row r="16" spans="2:13" ht="50.1" customHeight="1" x14ac:dyDescent="0.25">
      <c r="B16" s="60" t="str">
        <f>CONCATENATE('PLAN DE ACCIÓN'!C18,'PLAN DE ACCIÓN SIN LISTADO'!C18)</f>
        <v/>
      </c>
      <c r="C16" s="19" t="s">
        <v>641</v>
      </c>
      <c r="D16" s="100"/>
      <c r="E16" s="100"/>
      <c r="F16" s="99" t="str">
        <f t="shared" si="1"/>
        <v/>
      </c>
      <c r="G16" s="113"/>
      <c r="H16" s="98"/>
      <c r="I16" s="58" t="str">
        <f t="shared" si="2"/>
        <v/>
      </c>
      <c r="J16" s="99" t="str">
        <f t="shared" si="3"/>
        <v/>
      </c>
      <c r="K16" s="105"/>
      <c r="L16" s="99" t="str">
        <f t="shared" si="4"/>
        <v/>
      </c>
      <c r="M16" s="104"/>
    </row>
    <row r="17" spans="2:13" ht="50.1" customHeight="1" x14ac:dyDescent="0.25">
      <c r="B17" s="60" t="str">
        <f>CONCATENATE('PLAN DE ACCIÓN'!C19,'PLAN DE ACCIÓN SIN LISTADO'!C19)</f>
        <v/>
      </c>
      <c r="C17" s="19" t="s">
        <v>642</v>
      </c>
      <c r="D17" s="100"/>
      <c r="E17" s="100"/>
      <c r="F17" s="99" t="str">
        <f t="shared" ref="F17:F36" si="5">+IFERROR((D17-E17)/E17,"")</f>
        <v/>
      </c>
      <c r="G17" s="113"/>
      <c r="H17" s="98"/>
      <c r="I17" s="58" t="str">
        <f t="shared" ref="I17:I36" si="6">+IF(D17="","",D17)</f>
        <v/>
      </c>
      <c r="J17" s="99" t="str">
        <f t="shared" ref="J17:J36" si="7">IF(H17="","",IFERROR((H17-I17)/I17,""))</f>
        <v/>
      </c>
      <c r="K17" s="105"/>
      <c r="L17" s="99" t="str">
        <f t="shared" ref="L17:L36" si="8">IF(H17="",F17,IFERROR(AVERAGE(J17,F17),""))</f>
        <v/>
      </c>
      <c r="M17" s="104"/>
    </row>
    <row r="18" spans="2:13" ht="50.1" customHeight="1" x14ac:dyDescent="0.25">
      <c r="B18" s="60" t="str">
        <f>CONCATENATE('PLAN DE ACCIÓN'!C20,'PLAN DE ACCIÓN SIN LISTADO'!C20)</f>
        <v/>
      </c>
      <c r="C18" s="19" t="s">
        <v>643</v>
      </c>
      <c r="D18" s="100"/>
      <c r="E18" s="100"/>
      <c r="F18" s="99" t="str">
        <f t="shared" si="5"/>
        <v/>
      </c>
      <c r="G18" s="113"/>
      <c r="H18" s="98"/>
      <c r="I18" s="58" t="str">
        <f t="shared" si="6"/>
        <v/>
      </c>
      <c r="J18" s="99" t="str">
        <f t="shared" si="7"/>
        <v/>
      </c>
      <c r="K18" s="105"/>
      <c r="L18" s="99" t="str">
        <f t="shared" si="8"/>
        <v/>
      </c>
      <c r="M18" s="104"/>
    </row>
    <row r="19" spans="2:13" ht="50.1" customHeight="1" x14ac:dyDescent="0.25">
      <c r="B19" s="60" t="str">
        <f>CONCATENATE('PLAN DE ACCIÓN'!C21,'PLAN DE ACCIÓN SIN LISTADO'!C21)</f>
        <v/>
      </c>
      <c r="C19" s="19" t="s">
        <v>644</v>
      </c>
      <c r="D19" s="100"/>
      <c r="E19" s="100"/>
      <c r="F19" s="99" t="str">
        <f t="shared" si="5"/>
        <v/>
      </c>
      <c r="G19" s="113"/>
      <c r="H19" s="98"/>
      <c r="I19" s="58" t="str">
        <f t="shared" si="6"/>
        <v/>
      </c>
      <c r="J19" s="99" t="str">
        <f t="shared" si="7"/>
        <v/>
      </c>
      <c r="K19" s="105"/>
      <c r="L19" s="99" t="str">
        <f t="shared" si="8"/>
        <v/>
      </c>
      <c r="M19" s="104"/>
    </row>
    <row r="20" spans="2:13" ht="50.1" customHeight="1" x14ac:dyDescent="0.25">
      <c r="B20" s="60" t="str">
        <f>CONCATENATE('PLAN DE ACCIÓN'!C22,'PLAN DE ACCIÓN SIN LISTADO'!C22)</f>
        <v/>
      </c>
      <c r="C20" s="19" t="s">
        <v>645</v>
      </c>
      <c r="D20" s="100"/>
      <c r="E20" s="100"/>
      <c r="F20" s="99" t="str">
        <f t="shared" si="5"/>
        <v/>
      </c>
      <c r="G20" s="113"/>
      <c r="H20" s="98"/>
      <c r="I20" s="58" t="str">
        <f t="shared" si="6"/>
        <v/>
      </c>
      <c r="J20" s="99" t="str">
        <f t="shared" si="7"/>
        <v/>
      </c>
      <c r="K20" s="105"/>
      <c r="L20" s="99" t="str">
        <f t="shared" si="8"/>
        <v/>
      </c>
      <c r="M20" s="104"/>
    </row>
    <row r="21" spans="2:13" ht="50.1" customHeight="1" x14ac:dyDescent="0.25">
      <c r="B21" s="60" t="str">
        <f>CONCATENATE('PLAN DE ACCIÓN'!C23,'PLAN DE ACCIÓN SIN LISTADO'!C23)</f>
        <v/>
      </c>
      <c r="C21" s="19" t="s">
        <v>646</v>
      </c>
      <c r="D21" s="100"/>
      <c r="E21" s="100"/>
      <c r="F21" s="99" t="str">
        <f t="shared" si="5"/>
        <v/>
      </c>
      <c r="G21" s="113"/>
      <c r="H21" s="98"/>
      <c r="I21" s="58" t="str">
        <f t="shared" si="6"/>
        <v/>
      </c>
      <c r="J21" s="99" t="str">
        <f t="shared" si="7"/>
        <v/>
      </c>
      <c r="K21" s="105"/>
      <c r="L21" s="99" t="str">
        <f t="shared" si="8"/>
        <v/>
      </c>
      <c r="M21" s="104"/>
    </row>
    <row r="22" spans="2:13" ht="50.1" customHeight="1" x14ac:dyDescent="0.25">
      <c r="B22" s="60" t="str">
        <f>CONCATENATE('PLAN DE ACCIÓN'!C24,'PLAN DE ACCIÓN SIN LISTADO'!C24)</f>
        <v/>
      </c>
      <c r="C22" s="19" t="s">
        <v>647</v>
      </c>
      <c r="D22" s="100"/>
      <c r="E22" s="100"/>
      <c r="F22" s="99" t="str">
        <f t="shared" si="5"/>
        <v/>
      </c>
      <c r="G22" s="113"/>
      <c r="H22" s="98"/>
      <c r="I22" s="58" t="str">
        <f t="shared" si="6"/>
        <v/>
      </c>
      <c r="J22" s="99" t="str">
        <f t="shared" si="7"/>
        <v/>
      </c>
      <c r="K22" s="105"/>
      <c r="L22" s="99" t="str">
        <f t="shared" si="8"/>
        <v/>
      </c>
      <c r="M22" s="104"/>
    </row>
    <row r="23" spans="2:13" ht="50.1" customHeight="1" x14ac:dyDescent="0.25">
      <c r="B23" s="60" t="str">
        <f>CONCATENATE('PLAN DE ACCIÓN'!C25,'PLAN DE ACCIÓN SIN LISTADO'!C25)</f>
        <v/>
      </c>
      <c r="C23" s="19" t="s">
        <v>648</v>
      </c>
      <c r="D23" s="100"/>
      <c r="E23" s="100"/>
      <c r="F23" s="99" t="str">
        <f t="shared" si="5"/>
        <v/>
      </c>
      <c r="G23" s="113"/>
      <c r="H23" s="98"/>
      <c r="I23" s="58" t="str">
        <f t="shared" si="6"/>
        <v/>
      </c>
      <c r="J23" s="99" t="str">
        <f t="shared" si="7"/>
        <v/>
      </c>
      <c r="K23" s="105"/>
      <c r="L23" s="99" t="str">
        <f t="shared" si="8"/>
        <v/>
      </c>
      <c r="M23" s="104"/>
    </row>
    <row r="24" spans="2:13" ht="50.1" customHeight="1" x14ac:dyDescent="0.25">
      <c r="B24" s="60" t="str">
        <f>CONCATENATE('PLAN DE ACCIÓN'!C26,'PLAN DE ACCIÓN SIN LISTADO'!C26)</f>
        <v/>
      </c>
      <c r="C24" s="19" t="s">
        <v>649</v>
      </c>
      <c r="D24" s="100"/>
      <c r="E24" s="100"/>
      <c r="F24" s="99" t="str">
        <f t="shared" si="5"/>
        <v/>
      </c>
      <c r="G24" s="113"/>
      <c r="H24" s="98"/>
      <c r="I24" s="58" t="str">
        <f t="shared" si="6"/>
        <v/>
      </c>
      <c r="J24" s="99" t="str">
        <f t="shared" si="7"/>
        <v/>
      </c>
      <c r="K24" s="105"/>
      <c r="L24" s="99" t="str">
        <f t="shared" si="8"/>
        <v/>
      </c>
      <c r="M24" s="104"/>
    </row>
    <row r="25" spans="2:13" ht="50.1" customHeight="1" x14ac:dyDescent="0.25">
      <c r="B25" s="60" t="str">
        <f>CONCATENATE('PLAN DE ACCIÓN'!C27,'PLAN DE ACCIÓN SIN LISTADO'!C27)</f>
        <v/>
      </c>
      <c r="C25" s="19" t="s">
        <v>650</v>
      </c>
      <c r="D25" s="100"/>
      <c r="E25" s="100"/>
      <c r="F25" s="99" t="str">
        <f t="shared" si="5"/>
        <v/>
      </c>
      <c r="G25" s="113"/>
      <c r="H25" s="98"/>
      <c r="I25" s="58" t="str">
        <f t="shared" si="6"/>
        <v/>
      </c>
      <c r="J25" s="99" t="str">
        <f t="shared" si="7"/>
        <v/>
      </c>
      <c r="K25" s="105"/>
      <c r="L25" s="99" t="str">
        <f t="shared" si="8"/>
        <v/>
      </c>
      <c r="M25" s="104"/>
    </row>
    <row r="26" spans="2:13" ht="50.1" customHeight="1" x14ac:dyDescent="0.25">
      <c r="B26" s="60" t="str">
        <f>CONCATENATE('PLAN DE ACCIÓN'!C28,'PLAN DE ACCIÓN SIN LISTADO'!C28)</f>
        <v/>
      </c>
      <c r="C26" s="19" t="s">
        <v>651</v>
      </c>
      <c r="D26" s="100"/>
      <c r="E26" s="100"/>
      <c r="F26" s="99" t="str">
        <f t="shared" si="5"/>
        <v/>
      </c>
      <c r="G26" s="113"/>
      <c r="H26" s="98"/>
      <c r="I26" s="58" t="str">
        <f t="shared" si="6"/>
        <v/>
      </c>
      <c r="J26" s="99" t="str">
        <f t="shared" si="7"/>
        <v/>
      </c>
      <c r="K26" s="105"/>
      <c r="L26" s="99" t="str">
        <f t="shared" si="8"/>
        <v/>
      </c>
      <c r="M26" s="104"/>
    </row>
    <row r="27" spans="2:13" ht="50.1" customHeight="1" x14ac:dyDescent="0.25">
      <c r="B27" s="60" t="str">
        <f>CONCATENATE('PLAN DE ACCIÓN'!C29,'PLAN DE ACCIÓN SIN LISTADO'!C29)</f>
        <v/>
      </c>
      <c r="C27" s="19" t="s">
        <v>652</v>
      </c>
      <c r="D27" s="100"/>
      <c r="E27" s="100"/>
      <c r="F27" s="99" t="str">
        <f t="shared" si="5"/>
        <v/>
      </c>
      <c r="G27" s="113"/>
      <c r="H27" s="98"/>
      <c r="I27" s="58" t="str">
        <f t="shared" si="6"/>
        <v/>
      </c>
      <c r="J27" s="99" t="str">
        <f t="shared" si="7"/>
        <v/>
      </c>
      <c r="K27" s="105"/>
      <c r="L27" s="99" t="str">
        <f t="shared" si="8"/>
        <v/>
      </c>
      <c r="M27" s="104"/>
    </row>
    <row r="28" spans="2:13" ht="50.1" customHeight="1" x14ac:dyDescent="0.25">
      <c r="B28" s="60" t="str">
        <f>CONCATENATE('PLAN DE ACCIÓN'!C30,'PLAN DE ACCIÓN SIN LISTADO'!C30)</f>
        <v/>
      </c>
      <c r="C28" s="19" t="s">
        <v>653</v>
      </c>
      <c r="D28" s="100"/>
      <c r="E28" s="100"/>
      <c r="F28" s="99" t="str">
        <f t="shared" si="5"/>
        <v/>
      </c>
      <c r="G28" s="113"/>
      <c r="H28" s="98"/>
      <c r="I28" s="58" t="str">
        <f t="shared" si="6"/>
        <v/>
      </c>
      <c r="J28" s="99" t="str">
        <f t="shared" si="7"/>
        <v/>
      </c>
      <c r="K28" s="105"/>
      <c r="L28" s="99" t="str">
        <f t="shared" si="8"/>
        <v/>
      </c>
      <c r="M28" s="104"/>
    </row>
    <row r="29" spans="2:13" ht="50.1" customHeight="1" x14ac:dyDescent="0.25">
      <c r="B29" s="60" t="str">
        <f>CONCATENATE('PLAN DE ACCIÓN'!C31,'PLAN DE ACCIÓN SIN LISTADO'!C31)</f>
        <v/>
      </c>
      <c r="C29" s="19" t="s">
        <v>654</v>
      </c>
      <c r="D29" s="100"/>
      <c r="E29" s="100"/>
      <c r="F29" s="99" t="str">
        <f t="shared" si="5"/>
        <v/>
      </c>
      <c r="G29" s="113"/>
      <c r="H29" s="98"/>
      <c r="I29" s="58" t="str">
        <f t="shared" si="6"/>
        <v/>
      </c>
      <c r="J29" s="99" t="str">
        <f t="shared" si="7"/>
        <v/>
      </c>
      <c r="K29" s="105"/>
      <c r="L29" s="99" t="str">
        <f t="shared" si="8"/>
        <v/>
      </c>
      <c r="M29" s="104"/>
    </row>
    <row r="30" spans="2:13" ht="50.1" customHeight="1" x14ac:dyDescent="0.25">
      <c r="B30" s="60" t="str">
        <f>CONCATENATE('PLAN DE ACCIÓN'!C32,'PLAN DE ACCIÓN SIN LISTADO'!C32)</f>
        <v/>
      </c>
      <c r="C30" s="19" t="s">
        <v>655</v>
      </c>
      <c r="D30" s="100"/>
      <c r="E30" s="100"/>
      <c r="F30" s="99" t="str">
        <f t="shared" si="5"/>
        <v/>
      </c>
      <c r="G30" s="113"/>
      <c r="H30" s="98"/>
      <c r="I30" s="58" t="str">
        <f t="shared" si="6"/>
        <v/>
      </c>
      <c r="J30" s="99" t="str">
        <f t="shared" si="7"/>
        <v/>
      </c>
      <c r="K30" s="105"/>
      <c r="L30" s="99" t="str">
        <f t="shared" si="8"/>
        <v/>
      </c>
      <c r="M30" s="104"/>
    </row>
    <row r="31" spans="2:13" ht="50.1" customHeight="1" x14ac:dyDescent="0.25">
      <c r="B31" s="60" t="str">
        <f>CONCATENATE('PLAN DE ACCIÓN'!C33,'PLAN DE ACCIÓN SIN LISTADO'!C33)</f>
        <v/>
      </c>
      <c r="C31" s="19" t="s">
        <v>656</v>
      </c>
      <c r="D31" s="100"/>
      <c r="E31" s="100"/>
      <c r="F31" s="99" t="str">
        <f t="shared" si="5"/>
        <v/>
      </c>
      <c r="G31" s="113"/>
      <c r="H31" s="98"/>
      <c r="I31" s="58" t="str">
        <f t="shared" si="6"/>
        <v/>
      </c>
      <c r="J31" s="99" t="str">
        <f t="shared" si="7"/>
        <v/>
      </c>
      <c r="K31" s="105"/>
      <c r="L31" s="99" t="str">
        <f t="shared" si="8"/>
        <v/>
      </c>
      <c r="M31" s="104"/>
    </row>
    <row r="32" spans="2:13" ht="50.1" customHeight="1" x14ac:dyDescent="0.25">
      <c r="B32" s="60" t="str">
        <f>CONCATENATE('PLAN DE ACCIÓN'!C34,'PLAN DE ACCIÓN SIN LISTADO'!C34)</f>
        <v/>
      </c>
      <c r="C32" s="19" t="s">
        <v>657</v>
      </c>
      <c r="D32" s="100"/>
      <c r="E32" s="100"/>
      <c r="F32" s="99" t="str">
        <f t="shared" si="5"/>
        <v/>
      </c>
      <c r="G32" s="113"/>
      <c r="H32" s="98"/>
      <c r="I32" s="58" t="str">
        <f t="shared" si="6"/>
        <v/>
      </c>
      <c r="J32" s="99" t="str">
        <f t="shared" si="7"/>
        <v/>
      </c>
      <c r="K32" s="105"/>
      <c r="L32" s="99" t="str">
        <f t="shared" si="8"/>
        <v/>
      </c>
      <c r="M32" s="104"/>
    </row>
    <row r="33" spans="2:13" ht="50.1" customHeight="1" x14ac:dyDescent="0.25">
      <c r="B33" s="60" t="str">
        <f>CONCATENATE('PLAN DE ACCIÓN'!C35,'PLAN DE ACCIÓN SIN LISTADO'!C35)</f>
        <v/>
      </c>
      <c r="C33" s="19" t="s">
        <v>658</v>
      </c>
      <c r="D33" s="100"/>
      <c r="E33" s="100"/>
      <c r="F33" s="99" t="str">
        <f t="shared" si="5"/>
        <v/>
      </c>
      <c r="G33" s="113"/>
      <c r="H33" s="98"/>
      <c r="I33" s="58" t="str">
        <f t="shared" si="6"/>
        <v/>
      </c>
      <c r="J33" s="99" t="str">
        <f t="shared" si="7"/>
        <v/>
      </c>
      <c r="K33" s="105"/>
      <c r="L33" s="99" t="str">
        <f t="shared" si="8"/>
        <v/>
      </c>
      <c r="M33" s="104"/>
    </row>
    <row r="34" spans="2:13" ht="50.1" customHeight="1" x14ac:dyDescent="0.25">
      <c r="B34" s="60" t="str">
        <f>CONCATENATE('PLAN DE ACCIÓN'!C36,'PLAN DE ACCIÓN SIN LISTADO'!C36)</f>
        <v/>
      </c>
      <c r="C34" s="19" t="s">
        <v>659</v>
      </c>
      <c r="D34" s="100"/>
      <c r="E34" s="100"/>
      <c r="F34" s="99" t="str">
        <f t="shared" si="5"/>
        <v/>
      </c>
      <c r="G34" s="113"/>
      <c r="H34" s="98"/>
      <c r="I34" s="58" t="str">
        <f t="shared" si="6"/>
        <v/>
      </c>
      <c r="J34" s="99" t="str">
        <f t="shared" si="7"/>
        <v/>
      </c>
      <c r="K34" s="105"/>
      <c r="L34" s="99" t="str">
        <f t="shared" si="8"/>
        <v/>
      </c>
      <c r="M34" s="104"/>
    </row>
    <row r="35" spans="2:13" ht="50.1" customHeight="1" x14ac:dyDescent="0.25">
      <c r="B35" s="60" t="str">
        <f>CONCATENATE('PLAN DE ACCIÓN'!C37,'PLAN DE ACCIÓN SIN LISTADO'!C37)</f>
        <v/>
      </c>
      <c r="C35" s="19" t="s">
        <v>660</v>
      </c>
      <c r="D35" s="100"/>
      <c r="E35" s="100"/>
      <c r="F35" s="99" t="str">
        <f t="shared" si="5"/>
        <v/>
      </c>
      <c r="G35" s="113"/>
      <c r="H35" s="98"/>
      <c r="I35" s="58" t="str">
        <f t="shared" si="6"/>
        <v/>
      </c>
      <c r="J35" s="99" t="str">
        <f t="shared" si="7"/>
        <v/>
      </c>
      <c r="K35" s="105"/>
      <c r="L35" s="99" t="str">
        <f t="shared" si="8"/>
        <v/>
      </c>
      <c r="M35" s="104"/>
    </row>
    <row r="36" spans="2:13" ht="50.1" customHeight="1" x14ac:dyDescent="0.25">
      <c r="B36" s="60" t="str">
        <f>CONCATENATE('PLAN DE ACCIÓN'!C38,'PLAN DE ACCIÓN SIN LISTADO'!C38)</f>
        <v/>
      </c>
      <c r="C36" s="19" t="s">
        <v>661</v>
      </c>
      <c r="D36" s="100"/>
      <c r="E36" s="100"/>
      <c r="F36" s="99" t="str">
        <f t="shared" si="5"/>
        <v/>
      </c>
      <c r="G36" s="113"/>
      <c r="H36" s="98"/>
      <c r="I36" s="58" t="str">
        <f t="shared" si="6"/>
        <v/>
      </c>
      <c r="J36" s="99" t="str">
        <f t="shared" si="7"/>
        <v/>
      </c>
      <c r="K36" s="105"/>
      <c r="L36" s="99" t="str">
        <f t="shared" si="8"/>
        <v/>
      </c>
      <c r="M36" s="104"/>
    </row>
    <row r="37" spans="2:13" ht="50.1" customHeight="1" x14ac:dyDescent="0.25">
      <c r="B37" s="60" t="str">
        <f>CONCATENATE('PLAN DE ACCIÓN'!C39,'PLAN DE ACCIÓN SIN LISTADO'!C39)</f>
        <v/>
      </c>
      <c r="C37" s="19" t="s">
        <v>652</v>
      </c>
      <c r="D37" s="100"/>
      <c r="E37" s="100"/>
      <c r="F37" s="99" t="str">
        <f t="shared" si="1"/>
        <v/>
      </c>
      <c r="G37" s="113"/>
      <c r="H37" s="98"/>
      <c r="I37" s="58" t="str">
        <f t="shared" si="2"/>
        <v/>
      </c>
      <c r="J37" s="99" t="str">
        <f t="shared" si="3"/>
        <v/>
      </c>
      <c r="K37" s="105"/>
      <c r="L37" s="99" t="str">
        <f t="shared" si="4"/>
        <v/>
      </c>
      <c r="M37" s="104"/>
    </row>
    <row r="38" spans="2:13" ht="18.75" x14ac:dyDescent="0.4">
      <c r="B38" s="32"/>
      <c r="C38" s="32"/>
      <c r="D38" s="32"/>
      <c r="E38" s="32"/>
      <c r="F38" s="32"/>
      <c r="G38" s="32"/>
      <c r="H38" s="32"/>
      <c r="I38" s="32"/>
      <c r="J38" s="32"/>
      <c r="K38" s="32"/>
      <c r="L38" s="32"/>
    </row>
    <row r="39" spans="2:13" ht="18.75" x14ac:dyDescent="0.4">
      <c r="B39" s="32"/>
      <c r="C39" s="32"/>
      <c r="D39" s="32"/>
      <c r="E39" s="32"/>
      <c r="F39" s="32"/>
      <c r="G39" s="32"/>
      <c r="H39" s="32"/>
      <c r="I39" s="32"/>
      <c r="J39" s="32"/>
      <c r="K39" s="32"/>
      <c r="L39" s="32"/>
    </row>
    <row r="40" spans="2:13" ht="18.75" x14ac:dyDescent="0.4">
      <c r="B40" s="32"/>
      <c r="C40" s="32"/>
      <c r="D40" s="32"/>
      <c r="E40" s="32"/>
      <c r="F40" s="32"/>
      <c r="G40" s="32"/>
      <c r="H40" s="32"/>
      <c r="I40" s="32"/>
      <c r="J40" s="32"/>
      <c r="K40" s="32"/>
      <c r="L40" s="32"/>
    </row>
    <row r="41" spans="2:13" ht="18.75" x14ac:dyDescent="0.4">
      <c r="B41" s="32"/>
      <c r="C41" s="32"/>
      <c r="D41" s="32"/>
      <c r="E41" s="32"/>
      <c r="F41" s="32"/>
      <c r="G41" s="32"/>
      <c r="H41" s="32"/>
      <c r="I41" s="32"/>
      <c r="J41" s="32"/>
      <c r="K41" s="32"/>
      <c r="L41" s="32"/>
    </row>
    <row r="42" spans="2:13" ht="18.75" x14ac:dyDescent="0.4">
      <c r="B42" s="32"/>
      <c r="C42" s="32"/>
      <c r="D42" s="32"/>
      <c r="E42" s="32"/>
      <c r="F42" s="32"/>
      <c r="G42" s="32"/>
      <c r="H42" s="32"/>
      <c r="I42" s="32"/>
      <c r="J42" s="32"/>
      <c r="K42" s="32"/>
      <c r="L42" s="32"/>
    </row>
    <row r="43" spans="2:13" ht="18.75" x14ac:dyDescent="0.4">
      <c r="B43" s="32"/>
      <c r="C43" s="32"/>
      <c r="D43" s="32"/>
      <c r="E43" s="32"/>
      <c r="F43" s="32"/>
      <c r="G43" s="32"/>
      <c r="H43" s="32"/>
      <c r="I43" s="32"/>
      <c r="J43" s="32"/>
      <c r="K43" s="32"/>
      <c r="L43" s="32"/>
    </row>
    <row r="44" spans="2:13" ht="18.75" x14ac:dyDescent="0.4">
      <c r="B44" s="32"/>
      <c r="C44" s="32"/>
      <c r="D44" s="32"/>
      <c r="E44" s="32"/>
      <c r="F44" s="32"/>
      <c r="G44" s="32"/>
      <c r="H44" s="32"/>
      <c r="I44" s="32"/>
      <c r="J44" s="32"/>
      <c r="K44" s="32"/>
      <c r="L44" s="32"/>
    </row>
    <row r="45" spans="2:13" ht="18.75" x14ac:dyDescent="0.4">
      <c r="B45" s="32"/>
      <c r="C45" s="32"/>
      <c r="D45" s="32"/>
      <c r="E45" s="32"/>
      <c r="F45" s="32"/>
      <c r="G45" s="32"/>
      <c r="H45" s="32"/>
      <c r="I45" s="32"/>
      <c r="J45" s="32"/>
      <c r="K45" s="32"/>
      <c r="L45" s="32"/>
    </row>
    <row r="46" spans="2:13" ht="18.75" x14ac:dyDescent="0.4">
      <c r="B46" s="32"/>
      <c r="C46" s="32"/>
      <c r="D46" s="32"/>
      <c r="E46" s="32"/>
      <c r="F46" s="32"/>
      <c r="G46" s="32"/>
      <c r="H46" s="32"/>
      <c r="I46" s="32"/>
      <c r="J46" s="32"/>
      <c r="K46" s="32"/>
      <c r="L46" s="32"/>
    </row>
    <row r="47" spans="2:13" ht="18.75" x14ac:dyDescent="0.4">
      <c r="B47" s="32"/>
      <c r="C47" s="32"/>
      <c r="D47" s="32"/>
      <c r="E47" s="32"/>
      <c r="F47" s="32"/>
      <c r="G47" s="32"/>
      <c r="H47" s="32"/>
      <c r="I47" s="32"/>
      <c r="J47" s="32"/>
      <c r="K47" s="32"/>
      <c r="L47" s="32"/>
    </row>
    <row r="48" spans="2:13" ht="18.75" x14ac:dyDescent="0.4">
      <c r="B48" s="32"/>
      <c r="C48" s="32"/>
      <c r="D48" s="32"/>
      <c r="E48" s="32"/>
      <c r="F48" s="32"/>
      <c r="G48" s="32"/>
      <c r="H48" s="32"/>
      <c r="I48" s="32"/>
      <c r="J48" s="32"/>
      <c r="K48" s="32"/>
      <c r="L48" s="32"/>
    </row>
    <row r="49" spans="2:12" ht="18.75" x14ac:dyDescent="0.4">
      <c r="B49" s="32"/>
      <c r="C49" s="32"/>
      <c r="D49" s="32"/>
      <c r="E49" s="32"/>
      <c r="F49" s="32"/>
      <c r="G49" s="32"/>
      <c r="H49" s="32"/>
      <c r="I49" s="32"/>
      <c r="J49" s="32"/>
      <c r="K49" s="32"/>
      <c r="L49" s="32"/>
    </row>
    <row r="50" spans="2:12" ht="18.75" x14ac:dyDescent="0.4">
      <c r="B50" s="32"/>
      <c r="C50" s="32"/>
      <c r="D50" s="32"/>
      <c r="E50" s="32"/>
      <c r="F50" s="32"/>
      <c r="G50" s="32"/>
      <c r="H50" s="32"/>
      <c r="I50" s="32"/>
      <c r="J50" s="32"/>
      <c r="K50" s="32"/>
      <c r="L50" s="32"/>
    </row>
    <row r="51" spans="2:12" ht="18.75" x14ac:dyDescent="0.4">
      <c r="B51" s="32"/>
      <c r="C51" s="32"/>
      <c r="D51" s="32"/>
      <c r="E51" s="32"/>
      <c r="F51" s="32"/>
      <c r="G51" s="32"/>
      <c r="H51" s="32"/>
      <c r="I51" s="32"/>
      <c r="J51" s="32"/>
      <c r="K51" s="32"/>
      <c r="L51" s="32"/>
    </row>
    <row r="52" spans="2:12" ht="18.75" x14ac:dyDescent="0.4">
      <c r="B52" s="32"/>
      <c r="C52" s="32"/>
      <c r="D52" s="32"/>
      <c r="E52" s="32"/>
      <c r="F52" s="32"/>
      <c r="G52" s="32"/>
      <c r="H52" s="32"/>
      <c r="I52" s="32"/>
      <c r="J52" s="32"/>
      <c r="K52" s="32"/>
      <c r="L52" s="32"/>
    </row>
    <row r="53" spans="2:12" ht="18.75" x14ac:dyDescent="0.4">
      <c r="B53" s="32"/>
      <c r="C53" s="32"/>
      <c r="D53" s="32"/>
      <c r="E53" s="32"/>
      <c r="F53" s="32"/>
      <c r="G53" s="32"/>
      <c r="H53" s="32"/>
      <c r="I53" s="32"/>
      <c r="J53" s="32"/>
      <c r="K53" s="32"/>
      <c r="L53" s="32"/>
    </row>
    <row r="54" spans="2:12" ht="18.75" x14ac:dyDescent="0.4">
      <c r="B54" s="32"/>
      <c r="C54" s="32"/>
      <c r="D54" s="32"/>
      <c r="E54" s="32"/>
      <c r="F54" s="32"/>
      <c r="G54" s="32"/>
      <c r="H54" s="32"/>
      <c r="I54" s="32"/>
      <c r="J54" s="32"/>
      <c r="K54" s="32"/>
      <c r="L54" s="32"/>
    </row>
    <row r="55" spans="2:12" ht="18.75" x14ac:dyDescent="0.4">
      <c r="B55" s="32"/>
      <c r="C55" s="32"/>
      <c r="D55" s="32"/>
      <c r="E55" s="32"/>
      <c r="F55" s="32"/>
      <c r="G55" s="32"/>
      <c r="H55" s="32"/>
      <c r="I55" s="32"/>
      <c r="J55" s="32"/>
      <c r="K55" s="32"/>
      <c r="L55" s="32"/>
    </row>
    <row r="56" spans="2:12" ht="18.75" x14ac:dyDescent="0.4">
      <c r="B56" s="32"/>
      <c r="C56" s="32"/>
      <c r="D56" s="32"/>
      <c r="E56" s="32"/>
      <c r="F56" s="32"/>
      <c r="G56" s="32"/>
      <c r="H56" s="32"/>
      <c r="I56" s="32"/>
      <c r="J56" s="32"/>
      <c r="K56" s="32"/>
      <c r="L56" s="32"/>
    </row>
    <row r="57" spans="2:12" ht="18.75" x14ac:dyDescent="0.4">
      <c r="B57" s="32"/>
      <c r="C57" s="32"/>
      <c r="D57" s="32"/>
      <c r="E57" s="32"/>
      <c r="F57" s="32"/>
      <c r="G57" s="32"/>
      <c r="H57" s="32"/>
      <c r="I57" s="32"/>
      <c r="J57" s="32"/>
      <c r="K57" s="32"/>
      <c r="L57" s="32"/>
    </row>
    <row r="58" spans="2:12" ht="18.75" x14ac:dyDescent="0.4">
      <c r="B58" s="32"/>
      <c r="C58" s="32"/>
      <c r="D58" s="32"/>
      <c r="E58" s="32"/>
      <c r="F58" s="32"/>
      <c r="G58" s="32"/>
      <c r="H58" s="32"/>
      <c r="I58" s="32"/>
      <c r="J58" s="32"/>
      <c r="K58" s="32"/>
      <c r="L58" s="32"/>
    </row>
    <row r="59" spans="2:12" ht="18.75" x14ac:dyDescent="0.4">
      <c r="B59" s="32"/>
      <c r="C59" s="32"/>
      <c r="D59" s="32"/>
      <c r="E59" s="32"/>
      <c r="F59" s="32"/>
      <c r="G59" s="32"/>
      <c r="H59" s="32"/>
      <c r="I59" s="32"/>
      <c r="J59" s="32"/>
      <c r="K59" s="32"/>
      <c r="L59" s="32"/>
    </row>
    <row r="60" spans="2:12" ht="18.75" x14ac:dyDescent="0.4">
      <c r="B60" s="32"/>
      <c r="C60" s="32"/>
      <c r="D60" s="32"/>
      <c r="E60" s="32"/>
      <c r="F60" s="32"/>
      <c r="G60" s="32"/>
      <c r="H60" s="32"/>
      <c r="I60" s="32"/>
      <c r="J60" s="32"/>
      <c r="K60" s="32"/>
      <c r="L60" s="32"/>
    </row>
    <row r="61" spans="2:12" ht="18.75" x14ac:dyDescent="0.4">
      <c r="B61" s="32"/>
      <c r="C61" s="32"/>
      <c r="D61" s="32"/>
      <c r="E61" s="32"/>
      <c r="F61" s="32"/>
      <c r="G61" s="32"/>
      <c r="H61" s="32"/>
      <c r="I61" s="32"/>
      <c r="J61" s="32"/>
      <c r="K61" s="32"/>
      <c r="L61" s="32"/>
    </row>
    <row r="62" spans="2:12" ht="18.75" x14ac:dyDescent="0.4">
      <c r="B62" s="32"/>
      <c r="C62" s="32"/>
      <c r="D62" s="32"/>
      <c r="E62" s="32"/>
      <c r="F62" s="32"/>
      <c r="G62" s="32"/>
      <c r="H62" s="32"/>
      <c r="I62" s="32"/>
      <c r="J62" s="32"/>
      <c r="K62" s="32"/>
      <c r="L62" s="32"/>
    </row>
    <row r="63" spans="2:12" ht="18.75" x14ac:dyDescent="0.4">
      <c r="B63" s="32"/>
      <c r="C63" s="32"/>
      <c r="D63" s="32"/>
      <c r="E63" s="32"/>
      <c r="F63" s="32"/>
      <c r="G63" s="32"/>
      <c r="H63" s="32"/>
      <c r="I63" s="32"/>
      <c r="J63" s="32"/>
      <c r="K63" s="32"/>
      <c r="L63" s="32"/>
    </row>
    <row r="64" spans="2:12" ht="18.75" x14ac:dyDescent="0.4">
      <c r="B64" s="32"/>
      <c r="C64" s="32"/>
      <c r="D64" s="32"/>
      <c r="E64" s="32"/>
      <c r="F64" s="32"/>
      <c r="G64" s="32"/>
      <c r="H64" s="32"/>
      <c r="I64" s="32"/>
      <c r="J64" s="32"/>
      <c r="K64" s="32"/>
      <c r="L64" s="32"/>
    </row>
    <row r="65" spans="2:12" ht="18.75" x14ac:dyDescent="0.4">
      <c r="B65" s="32"/>
      <c r="C65" s="32"/>
      <c r="D65" s="32"/>
      <c r="E65" s="32"/>
      <c r="F65" s="32"/>
      <c r="G65" s="32"/>
      <c r="H65" s="32"/>
      <c r="I65" s="32"/>
      <c r="J65" s="32"/>
      <c r="K65" s="32"/>
      <c r="L65" s="32"/>
    </row>
    <row r="66" spans="2:12" ht="18.75" hidden="1" x14ac:dyDescent="0.4">
      <c r="B66" s="32"/>
      <c r="C66" s="32"/>
      <c r="D66" s="32"/>
      <c r="E66" s="32"/>
      <c r="F66" s="82">
        <f>+IFERROR(AVERAGE(F8:F37),"")</f>
        <v>-0.83333333333333337</v>
      </c>
      <c r="G66" s="82"/>
      <c r="H66" s="82"/>
      <c r="I66" s="82"/>
      <c r="J66" s="82" t="str">
        <f>+IFERROR(AVERAGE(J8:J37),"")</f>
        <v/>
      </c>
      <c r="K66" s="82"/>
      <c r="L66" s="82">
        <f>+IFERROR(AVERAGE(L8:L37),"")</f>
        <v>-0.83333333333333337</v>
      </c>
    </row>
    <row r="67" spans="2:12" ht="18.75" x14ac:dyDescent="0.4">
      <c r="B67" s="32"/>
      <c r="C67" s="32"/>
      <c r="D67" s="32"/>
      <c r="E67" s="32"/>
      <c r="F67" s="32"/>
      <c r="G67" s="32"/>
      <c r="H67" s="32"/>
      <c r="I67" s="32"/>
      <c r="J67" s="32"/>
      <c r="K67" s="32"/>
      <c r="L67" s="32"/>
    </row>
  </sheetData>
  <sheetProtection algorithmName="SHA-512" hashValue="Irt30aiVgvFXxdmAwnTjaIz0G+YSHUNMCmOpUxbfYaLygGZXIIsgWO/XyYEY3ZePtJsE1sjEMTmpIEJim4MthQ==" saltValue="gcttO9XaLLIpEatRXhKpew=="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topLeftCell="A8" zoomScaleNormal="100" workbookViewId="0"/>
  </sheetViews>
  <sheetFormatPr baseColWidth="10" defaultColWidth="11.42578125" defaultRowHeight="15" x14ac:dyDescent="0.25"/>
  <cols>
    <col min="1" max="1" width="5.85546875" customWidth="1"/>
    <col min="2" max="2" width="43" customWidth="1"/>
    <col min="3" max="3" width="35.5703125" customWidth="1"/>
    <col min="4" max="4" width="36.28515625" customWidth="1"/>
    <col min="5" max="5" width="19.7109375" customWidth="1"/>
    <col min="6" max="7" width="18.7109375" customWidth="1"/>
    <col min="8" max="8" width="15.7109375" customWidth="1"/>
  </cols>
  <sheetData>
    <row r="3" spans="1:34" ht="23.25" x14ac:dyDescent="0.4">
      <c r="A3" s="18"/>
      <c r="B3" s="191" t="s">
        <v>662</v>
      </c>
      <c r="C3" s="170"/>
      <c r="D3" s="170"/>
      <c r="E3" s="170"/>
      <c r="F3" s="187"/>
      <c r="G3" s="187"/>
      <c r="H3" s="187"/>
      <c r="I3" s="187"/>
      <c r="AA3" s="75"/>
      <c r="AB3" s="75"/>
      <c r="AC3" s="75"/>
      <c r="AD3" s="75"/>
      <c r="AE3" s="75"/>
      <c r="AF3" s="75"/>
      <c r="AG3" s="75"/>
      <c r="AH3" s="75"/>
    </row>
    <row r="4" spans="1:34" x14ac:dyDescent="0.25">
      <c r="Z4" s="89" t="s">
        <v>663</v>
      </c>
      <c r="AA4" s="89">
        <v>20</v>
      </c>
      <c r="AB4" s="89"/>
      <c r="AC4" s="89"/>
      <c r="AD4" s="75"/>
      <c r="AE4" s="75"/>
      <c r="AF4" s="75"/>
      <c r="AG4" s="75"/>
      <c r="AH4" s="75"/>
    </row>
    <row r="5" spans="1:34" ht="19.5" x14ac:dyDescent="0.4">
      <c r="B5" s="69"/>
      <c r="C5" s="70" t="s">
        <v>664</v>
      </c>
      <c r="D5" s="70" t="s">
        <v>665</v>
      </c>
      <c r="E5" s="70" t="s">
        <v>666</v>
      </c>
      <c r="Z5" s="89" t="s">
        <v>667</v>
      </c>
      <c r="AA5" s="89">
        <v>20</v>
      </c>
      <c r="AB5" s="89"/>
      <c r="AC5" s="89"/>
      <c r="AD5" s="75"/>
      <c r="AE5" s="75"/>
      <c r="AF5" s="75"/>
      <c r="AG5" s="75"/>
      <c r="AH5" s="75"/>
    </row>
    <row r="6" spans="1:34" ht="18.75" x14ac:dyDescent="0.4">
      <c r="B6" s="73" t="s">
        <v>668</v>
      </c>
      <c r="C6" s="71">
        <f>+'INDICADOR GESTIÓN - MECANISMO'!J63</f>
        <v>0</v>
      </c>
      <c r="D6" s="71" t="str">
        <f>+'INDICADOR GESTIÓN - MECANISMO'!N63</f>
        <v/>
      </c>
      <c r="E6" s="71">
        <f>+'INDICADOR GESTIÓN - MECANISMO'!P63</f>
        <v>0</v>
      </c>
      <c r="Z6" s="89" t="s">
        <v>669</v>
      </c>
      <c r="AA6" s="89">
        <v>20</v>
      </c>
      <c r="AB6" s="89"/>
      <c r="AC6" s="89"/>
      <c r="AD6" s="75"/>
      <c r="AE6" s="75"/>
      <c r="AF6" s="75"/>
      <c r="AG6" s="75"/>
      <c r="AH6" s="75"/>
    </row>
    <row r="7" spans="1:34" ht="18.75" x14ac:dyDescent="0.4">
      <c r="B7" s="73" t="s">
        <v>670</v>
      </c>
      <c r="C7" s="71" t="str">
        <f>+'INDICADOR DE RESULTADO - MEDIDA'!J56</f>
        <v/>
      </c>
      <c r="D7" s="71" t="str">
        <f>+'INDICADOR DE RESULTADO - MEDIDA'!N56</f>
        <v/>
      </c>
      <c r="E7" s="71" t="str">
        <f>+'INDICADOR DE RESULTADO - MEDIDA'!P56</f>
        <v/>
      </c>
      <c r="Z7" s="89" t="s">
        <v>671</v>
      </c>
      <c r="AA7" s="89">
        <v>20</v>
      </c>
      <c r="AB7" s="89"/>
      <c r="AC7" s="89"/>
      <c r="AD7" s="75"/>
      <c r="AE7" s="75"/>
      <c r="AF7" s="75"/>
      <c r="AG7" s="75"/>
      <c r="AH7" s="75"/>
    </row>
    <row r="8" spans="1:34" ht="18.75" x14ac:dyDescent="0.4">
      <c r="B8" s="73" t="s">
        <v>672</v>
      </c>
      <c r="C8" s="72">
        <f>+'INDICADOR IMPACTO-LITIGIO'!F66</f>
        <v>-0.83333333333333337</v>
      </c>
      <c r="D8" s="72" t="str">
        <f>+'INDICADOR IMPACTO-LITIGIO'!J66</f>
        <v/>
      </c>
      <c r="E8" s="72">
        <f>+'INDICADOR IMPACTO-LITIGIO'!L66</f>
        <v>-0.83333333333333337</v>
      </c>
      <c r="Z8" s="89" t="s">
        <v>673</v>
      </c>
      <c r="AA8" s="89">
        <v>20</v>
      </c>
      <c r="AB8" s="89"/>
      <c r="AC8" s="89"/>
      <c r="AD8" s="75"/>
      <c r="AE8" s="75"/>
      <c r="AF8" s="75"/>
      <c r="AG8" s="75"/>
      <c r="AH8" s="75"/>
    </row>
    <row r="9" spans="1:34" x14ac:dyDescent="0.25">
      <c r="Z9" s="89" t="s">
        <v>674</v>
      </c>
      <c r="AA9" s="89">
        <v>100</v>
      </c>
      <c r="AB9" s="89"/>
      <c r="AC9" s="89"/>
      <c r="AD9" s="75"/>
      <c r="AE9" s="75"/>
      <c r="AF9" s="75"/>
      <c r="AG9" s="75"/>
      <c r="AH9" s="75"/>
    </row>
    <row r="10" spans="1:34" x14ac:dyDescent="0.25">
      <c r="C10" s="75"/>
      <c r="G10" s="49"/>
      <c r="Z10" s="89"/>
      <c r="AA10" s="89"/>
      <c r="AB10" s="89"/>
      <c r="AC10" s="89"/>
      <c r="AD10" s="75"/>
      <c r="AE10" s="75"/>
      <c r="AF10" s="75"/>
      <c r="AG10" s="75"/>
      <c r="AH10" s="75"/>
    </row>
    <row r="11" spans="1:34" x14ac:dyDescent="0.25">
      <c r="E11" s="74"/>
      <c r="Z11" s="89" t="s">
        <v>675</v>
      </c>
      <c r="AA11" s="90">
        <f>+E6*100</f>
        <v>0</v>
      </c>
      <c r="AB11" s="89"/>
      <c r="AC11" s="90" t="e">
        <f>+E7*100</f>
        <v>#VALUE!</v>
      </c>
      <c r="AD11" s="75"/>
      <c r="AE11" s="75"/>
      <c r="AF11" s="75"/>
      <c r="AG11" s="75"/>
      <c r="AH11" s="75"/>
    </row>
    <row r="12" spans="1:34" x14ac:dyDescent="0.25">
      <c r="Z12" s="89"/>
      <c r="AA12" s="89"/>
      <c r="AB12" s="89"/>
      <c r="AC12" s="89"/>
      <c r="AD12" s="75"/>
      <c r="AE12" s="75"/>
      <c r="AF12" s="75"/>
      <c r="AG12" s="75"/>
      <c r="AH12" s="75"/>
    </row>
    <row r="13" spans="1:34" x14ac:dyDescent="0.25">
      <c r="Z13" s="89" t="s">
        <v>676</v>
      </c>
      <c r="AA13" s="89">
        <f>AA11-AA14/2</f>
        <v>-1.5</v>
      </c>
      <c r="AB13" s="89"/>
      <c r="AC13" s="89" t="e">
        <f>AC11-AC14/2</f>
        <v>#VALUE!</v>
      </c>
      <c r="AD13" s="75"/>
      <c r="AE13" s="75"/>
      <c r="AF13" s="75"/>
      <c r="AG13" s="75"/>
      <c r="AH13" s="75"/>
    </row>
    <row r="14" spans="1:34" x14ac:dyDescent="0.25">
      <c r="Z14" s="89" t="s">
        <v>677</v>
      </c>
      <c r="AA14" s="89">
        <v>3</v>
      </c>
      <c r="AB14" s="89"/>
      <c r="AC14" s="89">
        <v>3</v>
      </c>
      <c r="AD14" s="75"/>
      <c r="AE14" s="75"/>
      <c r="AF14" s="75"/>
      <c r="AG14" s="75"/>
      <c r="AH14" s="75"/>
    </row>
    <row r="15" spans="1:34" x14ac:dyDescent="0.25">
      <c r="Z15" s="89" t="s">
        <v>678</v>
      </c>
      <c r="AA15" s="89">
        <f>SUM(AA4:AA9)-AA13-AA14</f>
        <v>198.5</v>
      </c>
      <c r="AB15" s="89"/>
      <c r="AC15" s="89" t="e">
        <f>SUM(AA4:AA9)-AC13-AC14</f>
        <v>#VALUE!</v>
      </c>
      <c r="AD15" s="75"/>
      <c r="AE15" s="75"/>
      <c r="AF15" s="75"/>
      <c r="AG15" s="75"/>
      <c r="AH15" s="75"/>
    </row>
    <row r="16" spans="1:34" x14ac:dyDescent="0.25">
      <c r="AA16" s="75"/>
      <c r="AB16" s="75"/>
      <c r="AC16" s="75"/>
      <c r="AD16" s="75"/>
      <c r="AE16" s="75"/>
      <c r="AF16" s="75"/>
      <c r="AG16" s="75"/>
      <c r="AH16" s="75"/>
    </row>
    <row r="17" spans="3:34" x14ac:dyDescent="0.25">
      <c r="AA17" s="75"/>
      <c r="AB17" s="75"/>
      <c r="AC17" s="75"/>
      <c r="AD17" s="75"/>
      <c r="AE17" s="75"/>
      <c r="AF17" s="75"/>
      <c r="AG17" s="75"/>
      <c r="AH17" s="75"/>
    </row>
    <row r="18" spans="3:34" x14ac:dyDescent="0.25">
      <c r="AA18" s="75"/>
      <c r="AB18" s="75"/>
      <c r="AC18" s="75"/>
      <c r="AD18" s="75"/>
      <c r="AE18" s="75"/>
      <c r="AF18" s="75"/>
      <c r="AG18" s="75"/>
      <c r="AH18" s="75"/>
    </row>
    <row r="24" spans="3:34" ht="23.25" x14ac:dyDescent="0.25">
      <c r="C24" s="214" t="s">
        <v>679</v>
      </c>
      <c r="D24" s="214"/>
    </row>
    <row r="26" spans="3:34" x14ac:dyDescent="0.25">
      <c r="C26" s="215">
        <f>+E8</f>
        <v>-0.83333333333333337</v>
      </c>
      <c r="D26" s="216"/>
    </row>
    <row r="27" spans="3:34" x14ac:dyDescent="0.25">
      <c r="C27" s="217"/>
      <c r="D27" s="218"/>
    </row>
    <row r="28" spans="3:34" x14ac:dyDescent="0.25">
      <c r="C28" s="219"/>
      <c r="D28" s="220"/>
    </row>
  </sheetData>
  <sheetProtection algorithmName="SHA-512" hashValue="89rb34K9jFgOXKUvmvSHxjcZ/zgdGHr85+7ZC9ZZIup9YAhd7XkSphgoseQ0dqEkJFwBYGkyNTVV0vydtFqYqQ==" saltValue="voyv0JnPiatlfE08OWUOXQ=="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5"/>
  <sheetViews>
    <sheetView showGridLines="0" showRowColHeaders="0" workbookViewId="0"/>
  </sheetViews>
  <sheetFormatPr baseColWidth="10" defaultColWidth="11.42578125" defaultRowHeight="15" x14ac:dyDescent="0.25"/>
  <cols>
    <col min="1" max="1" width="5.7109375" customWidth="1"/>
  </cols>
  <sheetData>
    <row r="3" spans="2:11" ht="23.25" x14ac:dyDescent="0.25">
      <c r="B3" s="191" t="s">
        <v>680</v>
      </c>
      <c r="C3" s="170"/>
      <c r="D3" s="170"/>
      <c r="E3" s="170"/>
      <c r="F3" s="170"/>
      <c r="G3" s="170"/>
      <c r="H3" s="170"/>
      <c r="I3" s="80"/>
      <c r="J3" s="80"/>
      <c r="K3" s="80"/>
    </row>
    <row r="5" spans="2:11" x14ac:dyDescent="0.25">
      <c r="B5" s="172" t="s">
        <v>681</v>
      </c>
      <c r="C5" s="172"/>
      <c r="D5" s="172"/>
      <c r="E5" s="172"/>
      <c r="F5" s="172"/>
      <c r="G5" s="172"/>
      <c r="H5" s="172"/>
      <c r="I5" s="79"/>
      <c r="J5" s="79"/>
      <c r="K5" s="79"/>
    </row>
    <row r="6" spans="2:11" x14ac:dyDescent="0.25">
      <c r="B6" s="172"/>
      <c r="C6" s="172"/>
      <c r="D6" s="172"/>
      <c r="E6" s="172"/>
      <c r="F6" s="172"/>
      <c r="G6" s="172"/>
      <c r="H6" s="172"/>
      <c r="I6" s="79"/>
      <c r="J6" s="79"/>
      <c r="K6" s="79"/>
    </row>
    <row r="7" spans="2:11" ht="18.75" x14ac:dyDescent="0.4">
      <c r="B7" s="32"/>
      <c r="C7" s="32"/>
      <c r="D7" s="32"/>
      <c r="E7" s="32"/>
      <c r="F7" s="32"/>
      <c r="G7" s="32"/>
      <c r="H7" s="32"/>
    </row>
    <row r="8" spans="2:11" ht="18.75" x14ac:dyDescent="0.25">
      <c r="B8" s="172" t="s">
        <v>682</v>
      </c>
      <c r="C8" s="172"/>
      <c r="D8" s="172"/>
      <c r="E8" s="172"/>
      <c r="F8" s="172"/>
      <c r="G8" s="172"/>
      <c r="H8" s="172"/>
      <c r="I8" s="79"/>
      <c r="J8" s="79"/>
      <c r="K8" s="79"/>
    </row>
    <row r="9" spans="2:11" ht="18.75" x14ac:dyDescent="0.4">
      <c r="B9" s="32"/>
      <c r="C9" s="32"/>
      <c r="D9" s="32"/>
      <c r="E9" s="32"/>
      <c r="F9" s="32"/>
      <c r="G9" s="32"/>
      <c r="H9" s="32"/>
    </row>
    <row r="10" spans="2:11" ht="18.75" x14ac:dyDescent="0.25">
      <c r="B10" s="172" t="s">
        <v>683</v>
      </c>
      <c r="C10" s="172"/>
      <c r="D10" s="172"/>
      <c r="E10" s="172"/>
      <c r="F10" s="172"/>
      <c r="G10" s="172"/>
      <c r="H10" s="172"/>
      <c r="I10" s="79"/>
      <c r="J10" s="79"/>
      <c r="K10" s="79"/>
    </row>
    <row r="11" spans="2:11" ht="18.75" x14ac:dyDescent="0.4">
      <c r="B11" s="32"/>
      <c r="C11" s="32"/>
      <c r="D11" s="32"/>
      <c r="E11" s="32"/>
      <c r="F11" s="32"/>
      <c r="G11" s="32"/>
      <c r="H11" s="32"/>
    </row>
    <row r="12" spans="2:11" ht="18.75" x14ac:dyDescent="0.25">
      <c r="B12" s="172" t="s">
        <v>684</v>
      </c>
      <c r="C12" s="172"/>
      <c r="D12" s="172"/>
      <c r="E12" s="172"/>
      <c r="F12" s="172"/>
      <c r="G12" s="172"/>
      <c r="H12" s="172"/>
      <c r="I12" s="79"/>
      <c r="J12" s="79"/>
      <c r="K12" s="79"/>
    </row>
    <row r="13" spans="2:11" ht="18.75" x14ac:dyDescent="0.4">
      <c r="B13" s="32"/>
      <c r="C13" s="32"/>
      <c r="D13" s="32"/>
      <c r="E13" s="32"/>
      <c r="F13" s="32"/>
      <c r="G13" s="32"/>
      <c r="H13" s="32"/>
    </row>
    <row r="14" spans="2:11" ht="18.75" x14ac:dyDescent="0.25">
      <c r="B14" s="172" t="s">
        <v>685</v>
      </c>
      <c r="C14" s="172"/>
      <c r="D14" s="172"/>
      <c r="E14" s="172"/>
      <c r="F14" s="172"/>
      <c r="G14" s="172"/>
      <c r="H14" s="172"/>
      <c r="I14" s="79"/>
      <c r="J14" s="79"/>
      <c r="K14" s="79"/>
    </row>
    <row r="15" spans="2:11" ht="18.75" x14ac:dyDescent="0.4">
      <c r="B15" s="32"/>
      <c r="C15" s="32"/>
      <c r="D15" s="32"/>
      <c r="E15" s="32"/>
      <c r="F15" s="32"/>
      <c r="G15" s="32"/>
      <c r="H15" s="32"/>
    </row>
    <row r="16" spans="2:11" ht="18.75" x14ac:dyDescent="0.25">
      <c r="B16" s="172" t="s">
        <v>686</v>
      </c>
      <c r="C16" s="172"/>
      <c r="D16" s="172"/>
      <c r="E16" s="172"/>
      <c r="F16" s="172"/>
      <c r="G16" s="172"/>
      <c r="H16" s="172"/>
      <c r="I16" s="79"/>
      <c r="J16" s="79"/>
      <c r="K16" s="79"/>
    </row>
    <row r="17" spans="2:11" ht="18.75" x14ac:dyDescent="0.4">
      <c r="B17" s="32"/>
      <c r="C17" s="32"/>
      <c r="D17" s="32"/>
      <c r="E17" s="32"/>
      <c r="F17" s="32"/>
      <c r="G17" s="32"/>
      <c r="H17" s="32"/>
    </row>
    <row r="18" spans="2:11" ht="18.75" x14ac:dyDescent="0.25">
      <c r="B18" s="172" t="s">
        <v>687</v>
      </c>
      <c r="C18" s="172"/>
      <c r="D18" s="172"/>
      <c r="E18" s="172"/>
      <c r="F18" s="172"/>
      <c r="G18" s="172"/>
      <c r="H18" s="172"/>
      <c r="I18" s="79"/>
      <c r="J18" s="79"/>
      <c r="K18" s="79"/>
    </row>
    <row r="19" spans="2:11" ht="18.75" x14ac:dyDescent="0.4">
      <c r="B19" s="32"/>
      <c r="C19" s="32"/>
      <c r="D19" s="32"/>
      <c r="E19" s="32"/>
      <c r="F19" s="32"/>
      <c r="G19" s="32"/>
      <c r="H19" s="32"/>
    </row>
    <row r="20" spans="2:11" ht="18.75" x14ac:dyDescent="0.25">
      <c r="B20" s="172" t="s">
        <v>688</v>
      </c>
      <c r="C20" s="172"/>
      <c r="D20" s="172"/>
      <c r="E20" s="172"/>
      <c r="F20" s="172"/>
      <c r="G20" s="172"/>
      <c r="H20" s="172"/>
      <c r="I20" s="79"/>
      <c r="J20" s="79"/>
      <c r="K20" s="79"/>
    </row>
    <row r="22" spans="2:11" x14ac:dyDescent="0.25">
      <c r="B22" s="172" t="s">
        <v>689</v>
      </c>
      <c r="C22" s="173"/>
      <c r="D22" s="173"/>
      <c r="E22" s="173"/>
      <c r="F22" s="173"/>
      <c r="G22" s="173"/>
      <c r="H22" s="173"/>
    </row>
    <row r="23" spans="2:11" x14ac:dyDescent="0.25">
      <c r="B23" s="173"/>
      <c r="C23" s="173"/>
      <c r="D23" s="173"/>
      <c r="E23" s="173"/>
      <c r="F23" s="173"/>
      <c r="G23" s="173"/>
      <c r="H23" s="173"/>
    </row>
    <row r="45" spans="5:6" ht="32.25" x14ac:dyDescent="0.65">
      <c r="E45" s="221"/>
      <c r="F45" s="221"/>
    </row>
  </sheetData>
  <sheetProtection algorithmName="SHA-512" hashValue="CUaj31WfDK1o4MZgd9OGPBcRLfzEQt2WxBPUTr8KpCzMoFQ2xP71uzD7Vrya3b8cAfHKplqUysQdVvdI2IKAxA==" saltValue="cvCzTR8Xdo/WXL2GtiY4kQ==" spinCount="100000" sheet="1" objects="1" scenarios="1"/>
  <mergeCells count="11">
    <mergeCell ref="B16:H16"/>
    <mergeCell ref="B18:H18"/>
    <mergeCell ref="B20:H20"/>
    <mergeCell ref="E45:F45"/>
    <mergeCell ref="B3:H3"/>
    <mergeCell ref="B5:H6"/>
    <mergeCell ref="B8:H8"/>
    <mergeCell ref="B10:H10"/>
    <mergeCell ref="B12:H12"/>
    <mergeCell ref="B14:H14"/>
    <mergeCell ref="B22:H23"/>
  </mergeCells>
  <hyperlinks>
    <hyperlink ref="E45:F45" location="'PLAN DE ACCIÓN'!B8" display="REGRESAR" xr:uid="{9D75E1A5-1048-4560-BFC3-4A78390F8ECA}"/>
    <hyperlink ref="E45:F45" location="'INSTRUCCIONES II'!A5" display="Siguiente" xr:uid="{383B02B1-B0AD-4754-AA6F-218E6A4D937F}"/>
    <hyperlink ref="E45"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3:I7"/>
  <sheetViews>
    <sheetView showGridLines="0" showRowColHeaders="0" workbookViewId="0"/>
  </sheetViews>
  <sheetFormatPr baseColWidth="10" defaultColWidth="11.42578125" defaultRowHeight="15" x14ac:dyDescent="0.25"/>
  <cols>
    <col min="1" max="1" width="5.7109375" customWidth="1"/>
  </cols>
  <sheetData>
    <row r="3" spans="2:9" ht="23.25" x14ac:dyDescent="0.5">
      <c r="B3" s="130" t="s">
        <v>690</v>
      </c>
      <c r="C3" s="130"/>
      <c r="D3" s="130"/>
      <c r="E3" s="130"/>
      <c r="F3" s="130"/>
      <c r="G3" s="152"/>
      <c r="H3" s="152"/>
      <c r="I3" s="34"/>
    </row>
    <row r="4" spans="2:9" ht="18.75" x14ac:dyDescent="0.4">
      <c r="B4" s="83"/>
      <c r="C4" s="83"/>
      <c r="D4" s="83"/>
      <c r="E4" s="83"/>
      <c r="F4" s="83"/>
      <c r="G4" s="32"/>
      <c r="H4" s="32"/>
      <c r="I4" s="32"/>
    </row>
    <row r="5" spans="2:9" ht="18.75" x14ac:dyDescent="0.4">
      <c r="B5" s="32" t="s">
        <v>691</v>
      </c>
    </row>
    <row r="6" spans="2:9" ht="18.75" x14ac:dyDescent="0.4">
      <c r="B6" s="32"/>
    </row>
    <row r="7" spans="2:9" ht="18.75" x14ac:dyDescent="0.4">
      <c r="B7" s="32" t="s">
        <v>692</v>
      </c>
    </row>
  </sheetData>
  <sheetProtection algorithmName="SHA-512" hashValue="WL85PE/S0V7UZSFlkfEqJ5zl57f5yO2iaagufUECQZmworprA7wpdp0iq5nYJ47jca3RGiPg1yZHq6kYEftVXw==" saltValue="n34qGdwo+czRrYmBIFIzdA=="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32"/>
    <col min="2" max="2" width="14" style="116" bestFit="1" customWidth="1"/>
    <col min="3" max="3" width="188.85546875" style="32" bestFit="1" customWidth="1"/>
    <col min="4" max="4" width="24.28515625" style="32" bestFit="1" customWidth="1"/>
    <col min="5" max="16384" width="11.42578125" style="32"/>
  </cols>
  <sheetData>
    <row r="2" spans="2:4" x14ac:dyDescent="0.4">
      <c r="B2" s="37" t="s">
        <v>37</v>
      </c>
      <c r="C2" s="38" t="s">
        <v>38</v>
      </c>
      <c r="D2" s="39" t="s">
        <v>39</v>
      </c>
    </row>
    <row r="3" spans="2:4" x14ac:dyDescent="0.4">
      <c r="B3" s="114">
        <v>405</v>
      </c>
      <c r="C3" s="40" t="s">
        <v>40</v>
      </c>
      <c r="D3" s="41" t="s">
        <v>41</v>
      </c>
    </row>
    <row r="4" spans="2:4" x14ac:dyDescent="0.4">
      <c r="B4" s="114">
        <v>1783</v>
      </c>
      <c r="C4" s="40" t="s">
        <v>42</v>
      </c>
      <c r="D4" s="41" t="s">
        <v>43</v>
      </c>
    </row>
    <row r="5" spans="2:4" x14ac:dyDescent="0.4">
      <c r="B5" s="114">
        <v>1700</v>
      </c>
      <c r="C5" s="40" t="s">
        <v>44</v>
      </c>
      <c r="D5" s="41" t="s">
        <v>45</v>
      </c>
    </row>
    <row r="6" spans="2:4" x14ac:dyDescent="0.4">
      <c r="B6" s="114">
        <v>113</v>
      </c>
      <c r="C6" s="40" t="s">
        <v>46</v>
      </c>
      <c r="D6" s="41" t="s">
        <v>47</v>
      </c>
    </row>
    <row r="7" spans="2:4" x14ac:dyDescent="0.4">
      <c r="B7" s="114">
        <v>391</v>
      </c>
      <c r="C7" s="40" t="s">
        <v>48</v>
      </c>
      <c r="D7" s="41" t="s">
        <v>49</v>
      </c>
    </row>
    <row r="8" spans="2:4" x14ac:dyDescent="0.4">
      <c r="B8" s="114">
        <v>504</v>
      </c>
      <c r="C8" s="40" t="s">
        <v>50</v>
      </c>
      <c r="D8" s="41" t="s">
        <v>51</v>
      </c>
    </row>
    <row r="9" spans="2:4" x14ac:dyDescent="0.4">
      <c r="B9" s="114">
        <v>179</v>
      </c>
      <c r="C9" s="40" t="s">
        <v>52</v>
      </c>
      <c r="D9" s="41" t="s">
        <v>53</v>
      </c>
    </row>
    <row r="10" spans="2:4" x14ac:dyDescent="0.4">
      <c r="B10" s="114">
        <v>245</v>
      </c>
      <c r="C10" s="40" t="s">
        <v>54</v>
      </c>
      <c r="D10" s="41" t="s">
        <v>55</v>
      </c>
    </row>
    <row r="11" spans="2:4" x14ac:dyDescent="0.4">
      <c r="B11" s="114">
        <v>422</v>
      </c>
      <c r="C11" s="40" t="s">
        <v>56</v>
      </c>
      <c r="D11" s="41" t="s">
        <v>57</v>
      </c>
    </row>
    <row r="12" spans="2:4" x14ac:dyDescent="0.4">
      <c r="B12" s="114">
        <v>1772</v>
      </c>
      <c r="C12" s="40" t="s">
        <v>58</v>
      </c>
      <c r="D12" s="41" t="s">
        <v>59</v>
      </c>
    </row>
    <row r="13" spans="2:4" x14ac:dyDescent="0.4">
      <c r="B13" s="114">
        <v>1770</v>
      </c>
      <c r="C13" s="40" t="s">
        <v>60</v>
      </c>
      <c r="D13" s="41" t="s">
        <v>61</v>
      </c>
    </row>
    <row r="14" spans="2:4" x14ac:dyDescent="0.4">
      <c r="B14" s="114">
        <v>1699</v>
      </c>
      <c r="C14" s="40" t="s">
        <v>62</v>
      </c>
      <c r="D14" s="41" t="s">
        <v>63</v>
      </c>
    </row>
    <row r="15" spans="2:4" x14ac:dyDescent="0.4">
      <c r="B15" s="114">
        <v>397</v>
      </c>
      <c r="C15" s="40" t="s">
        <v>64</v>
      </c>
      <c r="D15" s="41" t="s">
        <v>65</v>
      </c>
    </row>
    <row r="16" spans="2:4" x14ac:dyDescent="0.4">
      <c r="B16" s="114">
        <v>421</v>
      </c>
      <c r="C16" s="40" t="s">
        <v>66</v>
      </c>
      <c r="D16" s="41" t="s">
        <v>67</v>
      </c>
    </row>
    <row r="17" spans="2:4" x14ac:dyDescent="0.4">
      <c r="B17" s="114">
        <v>420</v>
      </c>
      <c r="C17" s="40" t="s">
        <v>68</v>
      </c>
      <c r="D17" s="41" t="s">
        <v>69</v>
      </c>
    </row>
    <row r="18" spans="2:4" x14ac:dyDescent="0.4">
      <c r="B18" s="114">
        <v>54</v>
      </c>
      <c r="C18" s="40" t="s">
        <v>70</v>
      </c>
      <c r="D18" s="41" t="s">
        <v>71</v>
      </c>
    </row>
    <row r="19" spans="2:4" x14ac:dyDescent="0.4">
      <c r="B19" s="114">
        <v>108</v>
      </c>
      <c r="C19" s="40" t="s">
        <v>72</v>
      </c>
      <c r="D19" s="41" t="s">
        <v>73</v>
      </c>
    </row>
    <row r="20" spans="2:4" x14ac:dyDescent="0.4">
      <c r="B20" s="114">
        <v>162</v>
      </c>
      <c r="C20" s="40" t="s">
        <v>74</v>
      </c>
      <c r="D20" s="41" t="s">
        <v>75</v>
      </c>
    </row>
    <row r="21" spans="2:4" x14ac:dyDescent="0.4">
      <c r="B21" s="114">
        <v>197</v>
      </c>
      <c r="C21" s="40" t="s">
        <v>76</v>
      </c>
      <c r="D21" s="41" t="s">
        <v>77</v>
      </c>
    </row>
    <row r="22" spans="2:4" x14ac:dyDescent="0.4">
      <c r="B22" s="114">
        <v>384</v>
      </c>
      <c r="C22" s="40" t="s">
        <v>78</v>
      </c>
      <c r="D22" s="41" t="s">
        <v>79</v>
      </c>
    </row>
    <row r="23" spans="2:4" x14ac:dyDescent="0.4">
      <c r="B23" s="114">
        <v>387</v>
      </c>
      <c r="C23" s="40" t="s">
        <v>80</v>
      </c>
      <c r="D23" s="41" t="s">
        <v>51</v>
      </c>
    </row>
    <row r="24" spans="2:4" x14ac:dyDescent="0.4">
      <c r="B24" s="114">
        <v>436</v>
      </c>
      <c r="C24" s="40" t="s">
        <v>81</v>
      </c>
      <c r="D24" s="41" t="s">
        <v>82</v>
      </c>
    </row>
    <row r="25" spans="2:4" x14ac:dyDescent="0.4">
      <c r="B25" s="114">
        <v>55</v>
      </c>
      <c r="C25" s="40" t="s">
        <v>83</v>
      </c>
      <c r="D25" s="41" t="s">
        <v>84</v>
      </c>
    </row>
    <row r="26" spans="2:4" x14ac:dyDescent="0.4">
      <c r="B26" s="114">
        <v>163</v>
      </c>
      <c r="C26" s="40" t="s">
        <v>85</v>
      </c>
      <c r="D26" s="41" t="s">
        <v>86</v>
      </c>
    </row>
    <row r="27" spans="2:4" x14ac:dyDescent="0.4">
      <c r="B27" s="114">
        <v>435</v>
      </c>
      <c r="C27" s="40" t="s">
        <v>87</v>
      </c>
      <c r="D27" s="41" t="s">
        <v>88</v>
      </c>
    </row>
    <row r="28" spans="2:4" x14ac:dyDescent="0.4">
      <c r="B28" s="114">
        <v>554</v>
      </c>
      <c r="C28" s="40" t="s">
        <v>89</v>
      </c>
      <c r="D28" s="41" t="s">
        <v>90</v>
      </c>
    </row>
    <row r="29" spans="2:4" x14ac:dyDescent="0.4">
      <c r="B29" s="114">
        <v>114</v>
      </c>
      <c r="C29" s="40" t="s">
        <v>91</v>
      </c>
      <c r="D29" s="41" t="s">
        <v>92</v>
      </c>
    </row>
    <row r="30" spans="2:4" x14ac:dyDescent="0.4">
      <c r="B30" s="114">
        <v>115</v>
      </c>
      <c r="C30" s="40" t="s">
        <v>93</v>
      </c>
      <c r="D30" s="41" t="s">
        <v>94</v>
      </c>
    </row>
    <row r="31" spans="2:4" x14ac:dyDescent="0.4">
      <c r="B31" s="114">
        <v>116</v>
      </c>
      <c r="C31" s="40" t="s">
        <v>95</v>
      </c>
      <c r="D31" s="41" t="s">
        <v>96</v>
      </c>
    </row>
    <row r="32" spans="2:4" x14ac:dyDescent="0.4">
      <c r="B32" s="114">
        <v>235</v>
      </c>
      <c r="C32" s="40" t="s">
        <v>97</v>
      </c>
      <c r="D32" s="41" t="s">
        <v>98</v>
      </c>
    </row>
    <row r="33" spans="2:4" x14ac:dyDescent="0.4">
      <c r="B33" s="114">
        <v>326</v>
      </c>
      <c r="C33" s="40" t="s">
        <v>99</v>
      </c>
      <c r="D33" s="41" t="s">
        <v>100</v>
      </c>
    </row>
    <row r="34" spans="2:4" x14ac:dyDescent="0.4">
      <c r="B34" s="114">
        <v>453</v>
      </c>
      <c r="C34" s="40" t="s">
        <v>101</v>
      </c>
      <c r="D34" s="41" t="s">
        <v>102</v>
      </c>
    </row>
    <row r="35" spans="2:4" x14ac:dyDescent="0.4">
      <c r="B35" s="114">
        <v>532</v>
      </c>
      <c r="C35" s="40" t="s">
        <v>103</v>
      </c>
      <c r="D35" s="41" t="s">
        <v>51</v>
      </c>
    </row>
    <row r="36" spans="2:4" x14ac:dyDescent="0.4">
      <c r="B36" s="114">
        <v>1521</v>
      </c>
      <c r="C36" s="40" t="s">
        <v>104</v>
      </c>
      <c r="D36" s="41" t="s">
        <v>105</v>
      </c>
    </row>
    <row r="37" spans="2:4" x14ac:dyDescent="0.4">
      <c r="B37" s="114">
        <v>152</v>
      </c>
      <c r="C37" s="40" t="s">
        <v>106</v>
      </c>
      <c r="D37" s="41" t="s">
        <v>107</v>
      </c>
    </row>
    <row r="38" spans="2:4" x14ac:dyDescent="0.4">
      <c r="B38" s="114">
        <v>1522</v>
      </c>
      <c r="C38" s="40" t="s">
        <v>108</v>
      </c>
      <c r="D38" s="41" t="s">
        <v>109</v>
      </c>
    </row>
    <row r="39" spans="2:4" x14ac:dyDescent="0.4">
      <c r="B39" s="114">
        <v>184</v>
      </c>
      <c r="C39" s="40" t="s">
        <v>110</v>
      </c>
      <c r="D39" s="41" t="s">
        <v>111</v>
      </c>
    </row>
    <row r="40" spans="2:4" x14ac:dyDescent="0.4">
      <c r="B40" s="114">
        <v>310</v>
      </c>
      <c r="C40" s="40" t="s">
        <v>112</v>
      </c>
      <c r="D40" s="41" t="s">
        <v>113</v>
      </c>
    </row>
    <row r="41" spans="2:4" x14ac:dyDescent="0.4">
      <c r="B41" s="114">
        <v>396</v>
      </c>
      <c r="C41" s="40" t="s">
        <v>114</v>
      </c>
      <c r="D41" s="41" t="s">
        <v>115</v>
      </c>
    </row>
    <row r="42" spans="2:4" x14ac:dyDescent="0.4">
      <c r="B42" s="114">
        <v>215</v>
      </c>
      <c r="C42" s="40" t="s">
        <v>116</v>
      </c>
      <c r="D42" s="41" t="s">
        <v>117</v>
      </c>
    </row>
    <row r="43" spans="2:4" x14ac:dyDescent="0.4">
      <c r="B43" s="114">
        <v>117</v>
      </c>
      <c r="C43" s="40" t="s">
        <v>118</v>
      </c>
      <c r="D43" s="41" t="s">
        <v>51</v>
      </c>
    </row>
    <row r="44" spans="2:4" x14ac:dyDescent="0.4">
      <c r="B44" s="114">
        <v>65</v>
      </c>
      <c r="C44" s="40" t="s">
        <v>119</v>
      </c>
      <c r="D44" s="41" t="s">
        <v>51</v>
      </c>
    </row>
    <row r="45" spans="2:4" x14ac:dyDescent="0.4">
      <c r="B45" s="114">
        <v>239</v>
      </c>
      <c r="C45" s="40" t="s">
        <v>120</v>
      </c>
      <c r="D45" s="41" t="s">
        <v>121</v>
      </c>
    </row>
    <row r="46" spans="2:4" x14ac:dyDescent="0.4">
      <c r="B46" s="114">
        <v>185</v>
      </c>
      <c r="C46" s="40" t="s">
        <v>122</v>
      </c>
      <c r="D46" s="41" t="s">
        <v>123</v>
      </c>
    </row>
    <row r="47" spans="2:4" x14ac:dyDescent="0.4">
      <c r="B47" s="114">
        <v>204</v>
      </c>
      <c r="C47" s="40" t="s">
        <v>124</v>
      </c>
      <c r="D47" s="41" t="s">
        <v>125</v>
      </c>
    </row>
    <row r="48" spans="2:4" x14ac:dyDescent="0.4">
      <c r="B48" s="114">
        <v>336</v>
      </c>
      <c r="C48" s="40" t="s">
        <v>126</v>
      </c>
      <c r="D48" s="41" t="s">
        <v>127</v>
      </c>
    </row>
    <row r="49" spans="2:4" x14ac:dyDescent="0.4">
      <c r="B49" s="114">
        <v>2989</v>
      </c>
      <c r="C49" s="40" t="s">
        <v>128</v>
      </c>
      <c r="D49" s="41" t="s">
        <v>129</v>
      </c>
    </row>
    <row r="50" spans="2:4" x14ac:dyDescent="0.4">
      <c r="B50" s="114">
        <v>536</v>
      </c>
      <c r="C50" s="40" t="s">
        <v>130</v>
      </c>
      <c r="D50" s="41" t="s">
        <v>131</v>
      </c>
    </row>
    <row r="51" spans="2:4" x14ac:dyDescent="0.4">
      <c r="B51" s="114">
        <v>437</v>
      </c>
      <c r="C51" s="40" t="s">
        <v>132</v>
      </c>
      <c r="D51" s="41" t="s">
        <v>51</v>
      </c>
    </row>
    <row r="52" spans="2:4" x14ac:dyDescent="0.4">
      <c r="B52" s="114">
        <v>1633</v>
      </c>
      <c r="C52" s="40" t="s">
        <v>133</v>
      </c>
      <c r="D52" s="41" t="s">
        <v>134</v>
      </c>
    </row>
    <row r="53" spans="2:4" x14ac:dyDescent="0.4">
      <c r="B53" s="114">
        <v>131</v>
      </c>
      <c r="C53" s="40" t="s">
        <v>135</v>
      </c>
      <c r="D53" s="41" t="s">
        <v>136</v>
      </c>
    </row>
    <row r="54" spans="2:4" x14ac:dyDescent="0.4">
      <c r="B54" s="114">
        <v>199</v>
      </c>
      <c r="C54" s="40" t="s">
        <v>137</v>
      </c>
      <c r="D54" s="41" t="s">
        <v>138</v>
      </c>
    </row>
    <row r="55" spans="2:4" x14ac:dyDescent="0.4">
      <c r="B55" s="114">
        <v>75</v>
      </c>
      <c r="C55" s="40" t="s">
        <v>139</v>
      </c>
      <c r="D55" s="41" t="s">
        <v>140</v>
      </c>
    </row>
    <row r="56" spans="2:4" x14ac:dyDescent="0.4">
      <c r="B56" s="114">
        <v>76</v>
      </c>
      <c r="C56" s="40" t="s">
        <v>141</v>
      </c>
      <c r="D56" s="41" t="s">
        <v>142</v>
      </c>
    </row>
    <row r="57" spans="2:4" x14ac:dyDescent="0.4">
      <c r="B57" s="114">
        <v>77</v>
      </c>
      <c r="C57" s="40" t="s">
        <v>143</v>
      </c>
      <c r="D57" s="41" t="s">
        <v>144</v>
      </c>
    </row>
    <row r="58" spans="2:4" x14ac:dyDescent="0.4">
      <c r="B58" s="114">
        <v>78</v>
      </c>
      <c r="C58" s="40" t="s">
        <v>145</v>
      </c>
      <c r="D58" s="41" t="s">
        <v>146</v>
      </c>
    </row>
    <row r="59" spans="2:4" x14ac:dyDescent="0.4">
      <c r="B59" s="114">
        <v>79</v>
      </c>
      <c r="C59" s="40" t="s">
        <v>147</v>
      </c>
      <c r="D59" s="41" t="s">
        <v>148</v>
      </c>
    </row>
    <row r="60" spans="2:4" x14ac:dyDescent="0.4">
      <c r="B60" s="114">
        <v>80</v>
      </c>
      <c r="C60" s="40" t="s">
        <v>149</v>
      </c>
      <c r="D60" s="41" t="s">
        <v>150</v>
      </c>
    </row>
    <row r="61" spans="2:4" x14ac:dyDescent="0.4">
      <c r="B61" s="114">
        <v>81</v>
      </c>
      <c r="C61" s="40" t="s">
        <v>151</v>
      </c>
      <c r="D61" s="41" t="s">
        <v>152</v>
      </c>
    </row>
    <row r="62" spans="2:4" x14ac:dyDescent="0.4">
      <c r="B62" s="114">
        <v>82</v>
      </c>
      <c r="C62" s="40" t="s">
        <v>153</v>
      </c>
      <c r="D62" s="41" t="s">
        <v>154</v>
      </c>
    </row>
    <row r="63" spans="2:4" x14ac:dyDescent="0.4">
      <c r="B63" s="114">
        <v>84</v>
      </c>
      <c r="C63" s="40" t="s">
        <v>155</v>
      </c>
      <c r="D63" s="41" t="s">
        <v>156</v>
      </c>
    </row>
    <row r="64" spans="2:4" x14ac:dyDescent="0.4">
      <c r="B64" s="114">
        <v>85</v>
      </c>
      <c r="C64" s="40" t="s">
        <v>157</v>
      </c>
      <c r="D64" s="41" t="s">
        <v>158</v>
      </c>
    </row>
    <row r="65" spans="2:4" x14ac:dyDescent="0.4">
      <c r="B65" s="114">
        <v>101</v>
      </c>
      <c r="C65" s="40" t="s">
        <v>159</v>
      </c>
      <c r="D65" s="41" t="s">
        <v>160</v>
      </c>
    </row>
    <row r="66" spans="2:4" x14ac:dyDescent="0.4">
      <c r="B66" s="114">
        <v>102</v>
      </c>
      <c r="C66" s="40" t="s">
        <v>161</v>
      </c>
      <c r="D66" s="41" t="s">
        <v>162</v>
      </c>
    </row>
    <row r="67" spans="2:4" x14ac:dyDescent="0.4">
      <c r="B67" s="114">
        <v>86</v>
      </c>
      <c r="C67" s="40" t="s">
        <v>163</v>
      </c>
      <c r="D67" s="41" t="s">
        <v>164</v>
      </c>
    </row>
    <row r="68" spans="2:4" x14ac:dyDescent="0.4">
      <c r="B68" s="114">
        <v>284</v>
      </c>
      <c r="C68" s="40" t="s">
        <v>165</v>
      </c>
      <c r="D68" s="41" t="s">
        <v>166</v>
      </c>
    </row>
    <row r="69" spans="2:4" x14ac:dyDescent="0.4">
      <c r="B69" s="114">
        <v>83</v>
      </c>
      <c r="C69" s="40" t="s">
        <v>167</v>
      </c>
      <c r="D69" s="41" t="s">
        <v>125</v>
      </c>
    </row>
    <row r="70" spans="2:4" x14ac:dyDescent="0.4">
      <c r="B70" s="114">
        <v>87</v>
      </c>
      <c r="C70" s="40" t="s">
        <v>168</v>
      </c>
      <c r="D70" s="41" t="s">
        <v>169</v>
      </c>
    </row>
    <row r="71" spans="2:4" x14ac:dyDescent="0.4">
      <c r="B71" s="114">
        <v>103</v>
      </c>
      <c r="C71" s="40" t="s">
        <v>170</v>
      </c>
      <c r="D71" s="41" t="s">
        <v>127</v>
      </c>
    </row>
    <row r="72" spans="2:4" x14ac:dyDescent="0.4">
      <c r="B72" s="114">
        <v>288</v>
      </c>
      <c r="C72" s="40" t="s">
        <v>171</v>
      </c>
      <c r="D72" s="41" t="s">
        <v>172</v>
      </c>
    </row>
    <row r="73" spans="2:4" x14ac:dyDescent="0.4">
      <c r="B73" s="114">
        <v>89</v>
      </c>
      <c r="C73" s="40" t="s">
        <v>173</v>
      </c>
      <c r="D73" s="41" t="s">
        <v>174</v>
      </c>
    </row>
    <row r="74" spans="2:4" x14ac:dyDescent="0.4">
      <c r="B74" s="114">
        <v>90</v>
      </c>
      <c r="C74" s="40" t="s">
        <v>175</v>
      </c>
      <c r="D74" s="41" t="s">
        <v>176</v>
      </c>
    </row>
    <row r="75" spans="2:4" x14ac:dyDescent="0.4">
      <c r="B75" s="114">
        <v>98</v>
      </c>
      <c r="C75" s="40" t="s">
        <v>177</v>
      </c>
      <c r="D75" s="41" t="s">
        <v>178</v>
      </c>
    </row>
    <row r="76" spans="2:4" x14ac:dyDescent="0.4">
      <c r="B76" s="114">
        <v>91</v>
      </c>
      <c r="C76" s="40" t="s">
        <v>179</v>
      </c>
      <c r="D76" s="41" t="s">
        <v>180</v>
      </c>
    </row>
    <row r="77" spans="2:4" x14ac:dyDescent="0.4">
      <c r="B77" s="114">
        <v>92</v>
      </c>
      <c r="C77" s="40" t="s">
        <v>181</v>
      </c>
      <c r="D77" s="41" t="s">
        <v>182</v>
      </c>
    </row>
    <row r="78" spans="2:4" x14ac:dyDescent="0.4">
      <c r="B78" s="114">
        <v>289</v>
      </c>
      <c r="C78" s="40" t="s">
        <v>183</v>
      </c>
      <c r="D78" s="41" t="s">
        <v>184</v>
      </c>
    </row>
    <row r="79" spans="2:4" x14ac:dyDescent="0.4">
      <c r="B79" s="114">
        <v>93</v>
      </c>
      <c r="C79" s="40" t="s">
        <v>185</v>
      </c>
      <c r="D79" s="41" t="s">
        <v>186</v>
      </c>
    </row>
    <row r="80" spans="2:4" x14ac:dyDescent="0.4">
      <c r="B80" s="114">
        <v>285</v>
      </c>
      <c r="C80" s="40" t="s">
        <v>187</v>
      </c>
      <c r="D80" s="41" t="s">
        <v>188</v>
      </c>
    </row>
    <row r="81" spans="2:4" x14ac:dyDescent="0.4">
      <c r="B81" s="114">
        <v>106</v>
      </c>
      <c r="C81" s="40" t="s">
        <v>189</v>
      </c>
      <c r="D81" s="41" t="s">
        <v>190</v>
      </c>
    </row>
    <row r="82" spans="2:4" x14ac:dyDescent="0.4">
      <c r="B82" s="114">
        <v>94</v>
      </c>
      <c r="C82" s="40" t="s">
        <v>191</v>
      </c>
      <c r="D82" s="41" t="s">
        <v>192</v>
      </c>
    </row>
    <row r="83" spans="2:4" x14ac:dyDescent="0.4">
      <c r="B83" s="114">
        <v>465</v>
      </c>
      <c r="C83" s="40" t="s">
        <v>193</v>
      </c>
      <c r="D83" s="41" t="s">
        <v>194</v>
      </c>
    </row>
    <row r="84" spans="2:4" x14ac:dyDescent="0.4">
      <c r="B84" s="114">
        <v>59</v>
      </c>
      <c r="C84" s="40" t="s">
        <v>195</v>
      </c>
      <c r="D84" s="41" t="s">
        <v>196</v>
      </c>
    </row>
    <row r="85" spans="2:4" x14ac:dyDescent="0.4">
      <c r="B85" s="114">
        <v>1523</v>
      </c>
      <c r="C85" s="40" t="s">
        <v>197</v>
      </c>
      <c r="D85" s="41" t="s">
        <v>198</v>
      </c>
    </row>
    <row r="86" spans="2:4" x14ac:dyDescent="0.4">
      <c r="B86" s="114">
        <v>461</v>
      </c>
      <c r="C86" s="40" t="s">
        <v>199</v>
      </c>
      <c r="D86" s="41" t="s">
        <v>200</v>
      </c>
    </row>
    <row r="87" spans="2:4" x14ac:dyDescent="0.4">
      <c r="B87" s="114">
        <v>118</v>
      </c>
      <c r="C87" s="40" t="s">
        <v>201</v>
      </c>
      <c r="D87" s="41" t="s">
        <v>202</v>
      </c>
    </row>
    <row r="88" spans="2:4" x14ac:dyDescent="0.4">
      <c r="B88" s="114">
        <v>176</v>
      </c>
      <c r="C88" s="40" t="s">
        <v>203</v>
      </c>
      <c r="D88" s="41" t="s">
        <v>204</v>
      </c>
    </row>
    <row r="89" spans="2:4" x14ac:dyDescent="0.4">
      <c r="B89" s="114">
        <v>97</v>
      </c>
      <c r="C89" s="40" t="s">
        <v>205</v>
      </c>
      <c r="D89" s="41" t="s">
        <v>206</v>
      </c>
    </row>
    <row r="90" spans="2:4" x14ac:dyDescent="0.4">
      <c r="B90" s="114">
        <v>95</v>
      </c>
      <c r="C90" s="40" t="s">
        <v>207</v>
      </c>
      <c r="D90" s="41" t="s">
        <v>208</v>
      </c>
    </row>
    <row r="91" spans="2:4" x14ac:dyDescent="0.4">
      <c r="B91" s="114">
        <v>96</v>
      </c>
      <c r="C91" s="40" t="s">
        <v>209</v>
      </c>
      <c r="D91" s="41" t="s">
        <v>210</v>
      </c>
    </row>
    <row r="92" spans="2:4" x14ac:dyDescent="0.4">
      <c r="B92" s="114">
        <v>104</v>
      </c>
      <c r="C92" s="40" t="s">
        <v>211</v>
      </c>
      <c r="D92" s="41" t="s">
        <v>212</v>
      </c>
    </row>
    <row r="93" spans="2:4" x14ac:dyDescent="0.4">
      <c r="B93" s="114">
        <v>107</v>
      </c>
      <c r="C93" s="40" t="s">
        <v>213</v>
      </c>
      <c r="D93" s="41" t="s">
        <v>214</v>
      </c>
    </row>
    <row r="94" spans="2:4" x14ac:dyDescent="0.4">
      <c r="B94" s="114">
        <v>99</v>
      </c>
      <c r="C94" s="40" t="s">
        <v>215</v>
      </c>
      <c r="D94" s="41" t="s">
        <v>216</v>
      </c>
    </row>
    <row r="95" spans="2:4" x14ac:dyDescent="0.4">
      <c r="B95" s="114">
        <v>120</v>
      </c>
      <c r="C95" s="40" t="s">
        <v>217</v>
      </c>
      <c r="D95" s="41" t="s">
        <v>218</v>
      </c>
    </row>
    <row r="96" spans="2:4" x14ac:dyDescent="0.4">
      <c r="B96" s="114">
        <v>200</v>
      </c>
      <c r="C96" s="40" t="s">
        <v>219</v>
      </c>
      <c r="D96" s="41" t="s">
        <v>51</v>
      </c>
    </row>
    <row r="97" spans="2:5" x14ac:dyDescent="0.4">
      <c r="B97" s="114">
        <v>111</v>
      </c>
      <c r="C97" s="40" t="s">
        <v>220</v>
      </c>
      <c r="D97" s="41" t="s">
        <v>51</v>
      </c>
      <c r="E97" s="40"/>
    </row>
    <row r="98" spans="2:5" x14ac:dyDescent="0.4">
      <c r="B98" s="114">
        <v>150</v>
      </c>
      <c r="C98" s="32" t="s">
        <v>221</v>
      </c>
      <c r="D98" s="41" t="s">
        <v>51</v>
      </c>
    </row>
    <row r="99" spans="2:5" x14ac:dyDescent="0.4">
      <c r="B99" s="114">
        <v>210</v>
      </c>
      <c r="C99" s="40" t="s">
        <v>222</v>
      </c>
      <c r="D99" s="41" t="s">
        <v>223</v>
      </c>
    </row>
    <row r="100" spans="2:5" x14ac:dyDescent="0.4">
      <c r="B100" s="114">
        <v>148</v>
      </c>
      <c r="C100" s="40" t="s">
        <v>224</v>
      </c>
      <c r="D100" s="41" t="s">
        <v>225</v>
      </c>
    </row>
    <row r="101" spans="2:5" x14ac:dyDescent="0.4">
      <c r="B101" s="114">
        <v>394</v>
      </c>
      <c r="C101" s="40" t="s">
        <v>226</v>
      </c>
      <c r="D101" s="41" t="s">
        <v>227</v>
      </c>
    </row>
    <row r="102" spans="2:5" x14ac:dyDescent="0.4">
      <c r="B102" s="114">
        <v>205</v>
      </c>
      <c r="C102" s="40" t="s">
        <v>228</v>
      </c>
      <c r="D102" s="41" t="s">
        <v>229</v>
      </c>
    </row>
    <row r="103" spans="2:5" x14ac:dyDescent="0.4">
      <c r="B103" s="114">
        <v>426</v>
      </c>
      <c r="C103" s="40" t="s">
        <v>230</v>
      </c>
      <c r="D103" s="41" t="s">
        <v>231</v>
      </c>
    </row>
    <row r="104" spans="2:5" x14ac:dyDescent="0.4">
      <c r="B104" s="114">
        <v>9000</v>
      </c>
      <c r="C104" s="40" t="s">
        <v>232</v>
      </c>
      <c r="D104" s="41" t="s">
        <v>233</v>
      </c>
    </row>
    <row r="105" spans="2:5" x14ac:dyDescent="0.4">
      <c r="B105" s="114">
        <v>1634</v>
      </c>
      <c r="C105" s="40" t="s">
        <v>234</v>
      </c>
      <c r="D105" s="41" t="s">
        <v>235</v>
      </c>
    </row>
    <row r="106" spans="2:5" x14ac:dyDescent="0.4">
      <c r="B106" s="114">
        <v>172</v>
      </c>
      <c r="C106" s="40" t="s">
        <v>236</v>
      </c>
      <c r="D106" s="41" t="s">
        <v>237</v>
      </c>
    </row>
    <row r="107" spans="2:5" x14ac:dyDescent="0.4">
      <c r="B107" s="114">
        <v>424</v>
      </c>
      <c r="C107" s="40" t="s">
        <v>238</v>
      </c>
      <c r="D107" s="41" t="s">
        <v>239</v>
      </c>
    </row>
    <row r="108" spans="2:5" x14ac:dyDescent="0.4">
      <c r="B108" s="114">
        <v>411</v>
      </c>
      <c r="C108" s="40" t="s">
        <v>240</v>
      </c>
      <c r="D108" s="41" t="s">
        <v>241</v>
      </c>
    </row>
    <row r="109" spans="2:5" x14ac:dyDescent="0.4">
      <c r="B109" s="114">
        <v>476</v>
      </c>
      <c r="C109" s="40" t="s">
        <v>242</v>
      </c>
      <c r="D109" s="41" t="s">
        <v>243</v>
      </c>
    </row>
    <row r="110" spans="2:5" x14ac:dyDescent="0.4">
      <c r="B110" s="114">
        <v>186</v>
      </c>
      <c r="C110" s="40" t="s">
        <v>244</v>
      </c>
      <c r="D110" s="41" t="s">
        <v>245</v>
      </c>
    </row>
    <row r="111" spans="2:5" x14ac:dyDescent="0.4">
      <c r="B111" s="114">
        <v>478</v>
      </c>
      <c r="C111" s="40" t="s">
        <v>246</v>
      </c>
      <c r="D111" s="41" t="s">
        <v>247</v>
      </c>
    </row>
    <row r="112" spans="2:5" x14ac:dyDescent="0.4">
      <c r="B112" s="114">
        <v>335</v>
      </c>
      <c r="C112" s="40" t="s">
        <v>248</v>
      </c>
      <c r="D112" s="41" t="s">
        <v>249</v>
      </c>
    </row>
    <row r="113" spans="2:4" x14ac:dyDescent="0.4">
      <c r="B113" s="114">
        <v>188</v>
      </c>
      <c r="C113" s="40" t="s">
        <v>250</v>
      </c>
      <c r="D113" s="41" t="s">
        <v>251</v>
      </c>
    </row>
    <row r="114" spans="2:4" x14ac:dyDescent="0.4">
      <c r="B114" s="114">
        <v>67</v>
      </c>
      <c r="C114" s="40" t="s">
        <v>252</v>
      </c>
      <c r="D114" s="41" t="s">
        <v>253</v>
      </c>
    </row>
    <row r="115" spans="2:4" x14ac:dyDescent="0.4">
      <c r="B115" s="114">
        <v>471</v>
      </c>
      <c r="C115" s="40" t="s">
        <v>254</v>
      </c>
      <c r="D115" s="41" t="s">
        <v>255</v>
      </c>
    </row>
    <row r="116" spans="2:4" x14ac:dyDescent="0.4">
      <c r="B116" s="114">
        <v>482</v>
      </c>
      <c r="C116" s="40" t="s">
        <v>256</v>
      </c>
      <c r="D116" s="41" t="s">
        <v>257</v>
      </c>
    </row>
    <row r="117" spans="2:4" x14ac:dyDescent="0.4">
      <c r="B117" s="114">
        <v>535</v>
      </c>
      <c r="C117" s="40" t="s">
        <v>258</v>
      </c>
      <c r="D117" s="41" t="s">
        <v>259</v>
      </c>
    </row>
    <row r="118" spans="2:4" x14ac:dyDescent="0.4">
      <c r="B118" s="114">
        <v>472</v>
      </c>
      <c r="C118" s="40" t="s">
        <v>260</v>
      </c>
      <c r="D118" s="41" t="s">
        <v>261</v>
      </c>
    </row>
    <row r="119" spans="2:4" x14ac:dyDescent="0.4">
      <c r="B119" s="114">
        <v>418</v>
      </c>
      <c r="C119" s="40" t="s">
        <v>262</v>
      </c>
      <c r="D119" s="41" t="s">
        <v>263</v>
      </c>
    </row>
    <row r="120" spans="2:4" x14ac:dyDescent="0.4">
      <c r="B120" s="114">
        <v>473</v>
      </c>
      <c r="C120" s="40" t="s">
        <v>264</v>
      </c>
      <c r="D120" s="41" t="s">
        <v>265</v>
      </c>
    </row>
    <row r="121" spans="2:4" x14ac:dyDescent="0.4">
      <c r="B121" s="114">
        <v>484</v>
      </c>
      <c r="C121" s="40" t="s">
        <v>266</v>
      </c>
      <c r="D121" s="41" t="s">
        <v>267</v>
      </c>
    </row>
    <row r="122" spans="2:4" x14ac:dyDescent="0.4">
      <c r="B122" s="114">
        <v>151</v>
      </c>
      <c r="C122" s="40" t="s">
        <v>268</v>
      </c>
      <c r="D122" s="41" t="s">
        <v>269</v>
      </c>
    </row>
    <row r="123" spans="2:4" x14ac:dyDescent="0.4">
      <c r="B123" s="114">
        <v>56</v>
      </c>
      <c r="C123" s="40" t="s">
        <v>270</v>
      </c>
      <c r="D123" s="41" t="s">
        <v>271</v>
      </c>
    </row>
    <row r="124" spans="2:4" x14ac:dyDescent="0.4">
      <c r="B124" s="114">
        <v>164</v>
      </c>
      <c r="C124" s="40" t="s">
        <v>272</v>
      </c>
      <c r="D124" s="41" t="s">
        <v>273</v>
      </c>
    </row>
    <row r="125" spans="2:4" x14ac:dyDescent="0.4">
      <c r="B125" s="114">
        <v>154</v>
      </c>
      <c r="C125" s="40" t="s">
        <v>274</v>
      </c>
      <c r="D125" s="41" t="s">
        <v>275</v>
      </c>
    </row>
    <row r="126" spans="2:4" x14ac:dyDescent="0.4">
      <c r="B126" s="114">
        <v>190</v>
      </c>
      <c r="C126" s="40" t="s">
        <v>276</v>
      </c>
      <c r="D126" s="41" t="s">
        <v>277</v>
      </c>
    </row>
    <row r="127" spans="2:4" x14ac:dyDescent="0.4">
      <c r="B127" s="114">
        <v>155</v>
      </c>
      <c r="C127" s="40" t="s">
        <v>278</v>
      </c>
      <c r="D127" s="41" t="s">
        <v>279</v>
      </c>
    </row>
    <row r="128" spans="2:4" x14ac:dyDescent="0.4">
      <c r="B128" s="114">
        <v>232</v>
      </c>
      <c r="C128" s="40" t="s">
        <v>280</v>
      </c>
      <c r="D128" s="41" t="s">
        <v>281</v>
      </c>
    </row>
    <row r="129" spans="2:4" x14ac:dyDescent="0.4">
      <c r="B129" s="114">
        <v>438</v>
      </c>
      <c r="C129" s="40" t="s">
        <v>282</v>
      </c>
      <c r="D129" s="41" t="s">
        <v>283</v>
      </c>
    </row>
    <row r="130" spans="2:4" x14ac:dyDescent="0.4">
      <c r="B130" s="114">
        <v>201</v>
      </c>
      <c r="C130" s="40" t="s">
        <v>284</v>
      </c>
      <c r="D130" s="41" t="s">
        <v>285</v>
      </c>
    </row>
    <row r="131" spans="2:4" x14ac:dyDescent="0.4">
      <c r="B131" s="114">
        <v>132</v>
      </c>
      <c r="C131" s="40" t="s">
        <v>286</v>
      </c>
      <c r="D131" s="41" t="s">
        <v>51</v>
      </c>
    </row>
    <row r="132" spans="2:4" x14ac:dyDescent="0.4">
      <c r="B132" s="114">
        <v>495</v>
      </c>
      <c r="C132" s="40" t="s">
        <v>287</v>
      </c>
      <c r="D132" s="41" t="s">
        <v>51</v>
      </c>
    </row>
    <row r="133" spans="2:4" x14ac:dyDescent="0.4">
      <c r="B133" s="114">
        <v>156</v>
      </c>
      <c r="C133" s="40" t="s">
        <v>288</v>
      </c>
      <c r="D133" s="41" t="s">
        <v>51</v>
      </c>
    </row>
    <row r="134" spans="2:4" x14ac:dyDescent="0.4">
      <c r="B134" s="114">
        <v>165</v>
      </c>
      <c r="C134" s="40" t="s">
        <v>289</v>
      </c>
      <c r="D134" s="41" t="s">
        <v>290</v>
      </c>
    </row>
    <row r="135" spans="2:4" x14ac:dyDescent="0.4">
      <c r="B135" s="114">
        <v>217</v>
      </c>
      <c r="C135" s="40" t="s">
        <v>291</v>
      </c>
      <c r="D135" s="41" t="s">
        <v>292</v>
      </c>
    </row>
    <row r="136" spans="2:4" x14ac:dyDescent="0.4">
      <c r="B136" s="114">
        <v>218</v>
      </c>
      <c r="C136" s="40" t="s">
        <v>293</v>
      </c>
      <c r="D136" s="41" t="s">
        <v>294</v>
      </c>
    </row>
    <row r="137" spans="2:4" x14ac:dyDescent="0.4">
      <c r="B137" s="114">
        <v>206</v>
      </c>
      <c r="C137" s="40" t="s">
        <v>295</v>
      </c>
      <c r="D137" s="41" t="s">
        <v>296</v>
      </c>
    </row>
    <row r="138" spans="2:4" x14ac:dyDescent="0.4">
      <c r="B138" s="114">
        <v>306</v>
      </c>
      <c r="C138" s="40" t="s">
        <v>297</v>
      </c>
      <c r="D138" s="41" t="s">
        <v>298</v>
      </c>
    </row>
    <row r="139" spans="2:4" x14ac:dyDescent="0.4">
      <c r="B139" s="114">
        <v>66</v>
      </c>
      <c r="C139" s="40" t="s">
        <v>299</v>
      </c>
      <c r="D139" s="41" t="s">
        <v>300</v>
      </c>
    </row>
    <row r="140" spans="2:4" x14ac:dyDescent="0.4">
      <c r="B140" s="114">
        <v>166</v>
      </c>
      <c r="C140" s="40" t="s">
        <v>301</v>
      </c>
      <c r="D140" s="41" t="s">
        <v>302</v>
      </c>
    </row>
    <row r="141" spans="2:4" x14ac:dyDescent="0.4">
      <c r="B141" s="114">
        <v>307</v>
      </c>
      <c r="C141" s="40" t="s">
        <v>303</v>
      </c>
      <c r="D141" s="41" t="s">
        <v>304</v>
      </c>
    </row>
    <row r="142" spans="2:4" x14ac:dyDescent="0.4">
      <c r="B142" s="114">
        <v>61</v>
      </c>
      <c r="C142" s="40" t="s">
        <v>305</v>
      </c>
      <c r="D142" s="41" t="s">
        <v>306</v>
      </c>
    </row>
    <row r="143" spans="2:4" x14ac:dyDescent="0.4">
      <c r="B143" s="114">
        <v>121</v>
      </c>
      <c r="C143" s="40" t="s">
        <v>307</v>
      </c>
      <c r="D143" s="41" t="s">
        <v>308</v>
      </c>
    </row>
    <row r="144" spans="2:4" x14ac:dyDescent="0.4">
      <c r="B144" s="114">
        <v>317</v>
      </c>
      <c r="C144" s="40" t="s">
        <v>309</v>
      </c>
      <c r="D144" s="41" t="s">
        <v>310</v>
      </c>
    </row>
    <row r="145" spans="2:4" x14ac:dyDescent="0.4">
      <c r="B145" s="114">
        <v>1524</v>
      </c>
      <c r="C145" s="40" t="s">
        <v>311</v>
      </c>
      <c r="D145" s="41" t="s">
        <v>312</v>
      </c>
    </row>
    <row r="146" spans="2:4" x14ac:dyDescent="0.4">
      <c r="B146" s="114">
        <v>448</v>
      </c>
      <c r="C146" s="40" t="s">
        <v>313</v>
      </c>
      <c r="D146" s="41" t="s">
        <v>314</v>
      </c>
    </row>
    <row r="147" spans="2:4" x14ac:dyDescent="0.4">
      <c r="B147" s="114">
        <v>191</v>
      </c>
      <c r="C147" s="40" t="s">
        <v>315</v>
      </c>
      <c r="D147" s="41" t="s">
        <v>51</v>
      </c>
    </row>
    <row r="148" spans="2:4" x14ac:dyDescent="0.4">
      <c r="B148" s="114">
        <v>474</v>
      </c>
      <c r="C148" s="40" t="s">
        <v>316</v>
      </c>
      <c r="D148" s="41" t="s">
        <v>51</v>
      </c>
    </row>
    <row r="149" spans="2:4" x14ac:dyDescent="0.4">
      <c r="B149" s="114">
        <v>122</v>
      </c>
      <c r="C149" s="40" t="s">
        <v>317</v>
      </c>
      <c r="D149" s="41" t="s">
        <v>51</v>
      </c>
    </row>
    <row r="150" spans="2:4" x14ac:dyDescent="0.4">
      <c r="B150" s="114">
        <v>173</v>
      </c>
      <c r="C150" s="40" t="s">
        <v>318</v>
      </c>
      <c r="D150" s="41" t="s">
        <v>319</v>
      </c>
    </row>
    <row r="151" spans="2:4" x14ac:dyDescent="0.4">
      <c r="B151" s="114">
        <v>119</v>
      </c>
      <c r="C151" s="40" t="s">
        <v>320</v>
      </c>
      <c r="D151" s="41" t="s">
        <v>321</v>
      </c>
    </row>
    <row r="152" spans="2:4" x14ac:dyDescent="0.4">
      <c r="B152" s="114">
        <v>490</v>
      </c>
      <c r="C152" s="40" t="s">
        <v>322</v>
      </c>
      <c r="D152" s="41" t="s">
        <v>51</v>
      </c>
    </row>
    <row r="153" spans="2:4" x14ac:dyDescent="0.4">
      <c r="B153" s="114">
        <v>109</v>
      </c>
      <c r="C153" s="40" t="s">
        <v>323</v>
      </c>
      <c r="D153" s="41" t="s">
        <v>51</v>
      </c>
    </row>
    <row r="154" spans="2:4" x14ac:dyDescent="0.4">
      <c r="B154" s="114">
        <v>57</v>
      </c>
      <c r="C154" s="40" t="s">
        <v>324</v>
      </c>
      <c r="D154" s="41" t="s">
        <v>325</v>
      </c>
    </row>
    <row r="155" spans="2:4" x14ac:dyDescent="0.4">
      <c r="B155" s="114">
        <v>110</v>
      </c>
      <c r="C155" s="40" t="s">
        <v>326</v>
      </c>
      <c r="D155" s="41" t="s">
        <v>327</v>
      </c>
    </row>
    <row r="156" spans="2:4" x14ac:dyDescent="0.4">
      <c r="B156" s="114">
        <v>219</v>
      </c>
      <c r="C156" s="40" t="s">
        <v>328</v>
      </c>
      <c r="D156" s="41" t="s">
        <v>51</v>
      </c>
    </row>
    <row r="157" spans="2:4" x14ac:dyDescent="0.4">
      <c r="B157" s="114">
        <v>134</v>
      </c>
      <c r="C157" s="40" t="s">
        <v>329</v>
      </c>
      <c r="D157" s="41" t="s">
        <v>330</v>
      </c>
    </row>
    <row r="158" spans="2:4" x14ac:dyDescent="0.4">
      <c r="B158" s="114">
        <v>135</v>
      </c>
      <c r="C158" s="40" t="s">
        <v>331</v>
      </c>
      <c r="D158" s="41" t="s">
        <v>332</v>
      </c>
    </row>
    <row r="159" spans="2:4" x14ac:dyDescent="0.4">
      <c r="B159" s="114">
        <v>123</v>
      </c>
      <c r="C159" s="40" t="s">
        <v>333</v>
      </c>
      <c r="D159" s="41" t="s">
        <v>334</v>
      </c>
    </row>
    <row r="160" spans="2:4" x14ac:dyDescent="0.4">
      <c r="B160" s="114">
        <v>143</v>
      </c>
      <c r="C160" s="40" t="s">
        <v>335</v>
      </c>
      <c r="D160" s="41" t="s">
        <v>336</v>
      </c>
    </row>
    <row r="161" spans="2:4" x14ac:dyDescent="0.4">
      <c r="B161" s="114">
        <v>64</v>
      </c>
      <c r="C161" s="40" t="s">
        <v>337</v>
      </c>
      <c r="D161" s="41" t="s">
        <v>338</v>
      </c>
    </row>
    <row r="162" spans="2:4" x14ac:dyDescent="0.4">
      <c r="B162" s="114">
        <v>491</v>
      </c>
      <c r="C162" s="40" t="s">
        <v>339</v>
      </c>
      <c r="D162" s="41" t="s">
        <v>340</v>
      </c>
    </row>
    <row r="163" spans="2:4" x14ac:dyDescent="0.4">
      <c r="B163" s="114">
        <v>72</v>
      </c>
      <c r="C163" s="40" t="s">
        <v>341</v>
      </c>
      <c r="D163" s="41" t="s">
        <v>342</v>
      </c>
    </row>
    <row r="164" spans="2:4" x14ac:dyDescent="0.4">
      <c r="B164" s="114">
        <v>193</v>
      </c>
      <c r="C164" s="40" t="s">
        <v>343</v>
      </c>
      <c r="D164" s="41" t="s">
        <v>344</v>
      </c>
    </row>
    <row r="165" spans="2:4" x14ac:dyDescent="0.4">
      <c r="B165" s="114">
        <v>149</v>
      </c>
      <c r="C165" s="40" t="s">
        <v>345</v>
      </c>
      <c r="D165" s="41" t="s">
        <v>346</v>
      </c>
    </row>
    <row r="166" spans="2:4" x14ac:dyDescent="0.4">
      <c r="B166" s="114">
        <v>221</v>
      </c>
      <c r="C166" s="40" t="s">
        <v>347</v>
      </c>
      <c r="D166" s="41" t="s">
        <v>348</v>
      </c>
    </row>
    <row r="167" spans="2:4" x14ac:dyDescent="0.4">
      <c r="B167" s="114">
        <v>137</v>
      </c>
      <c r="C167" s="40" t="s">
        <v>349</v>
      </c>
      <c r="D167" s="41" t="s">
        <v>350</v>
      </c>
    </row>
    <row r="168" spans="2:4" x14ac:dyDescent="0.4">
      <c r="B168" s="114">
        <v>141</v>
      </c>
      <c r="C168" s="40" t="s">
        <v>351</v>
      </c>
      <c r="D168" s="41" t="s">
        <v>352</v>
      </c>
    </row>
    <row r="169" spans="2:4" x14ac:dyDescent="0.4">
      <c r="B169" s="114">
        <v>233</v>
      </c>
      <c r="C169" s="40" t="s">
        <v>353</v>
      </c>
      <c r="D169" s="41" t="s">
        <v>354</v>
      </c>
    </row>
    <row r="170" spans="2:4" x14ac:dyDescent="0.4">
      <c r="B170" s="114">
        <v>222</v>
      </c>
      <c r="C170" s="40" t="s">
        <v>355</v>
      </c>
      <c r="D170" s="41" t="s">
        <v>356</v>
      </c>
    </row>
    <row r="171" spans="2:4" x14ac:dyDescent="0.4">
      <c r="B171" s="114">
        <v>246</v>
      </c>
      <c r="C171" s="40" t="s">
        <v>357</v>
      </c>
      <c r="D171" s="41" t="s">
        <v>358</v>
      </c>
    </row>
    <row r="172" spans="2:4" x14ac:dyDescent="0.4">
      <c r="B172" s="114">
        <v>223</v>
      </c>
      <c r="C172" s="40" t="s">
        <v>359</v>
      </c>
      <c r="D172" s="41" t="s">
        <v>51</v>
      </c>
    </row>
    <row r="173" spans="2:4" x14ac:dyDescent="0.4">
      <c r="B173" s="114">
        <v>138</v>
      </c>
      <c r="C173" s="40" t="s">
        <v>360</v>
      </c>
      <c r="D173" s="41" t="s">
        <v>361</v>
      </c>
    </row>
    <row r="174" spans="2:4" x14ac:dyDescent="0.4">
      <c r="B174" s="114">
        <v>139</v>
      </c>
      <c r="C174" s="40" t="s">
        <v>362</v>
      </c>
      <c r="D174" s="41" t="s">
        <v>363</v>
      </c>
    </row>
    <row r="175" spans="2:4" x14ac:dyDescent="0.4">
      <c r="B175" s="114">
        <v>174</v>
      </c>
      <c r="C175" s="40" t="s">
        <v>364</v>
      </c>
      <c r="D175" s="41" t="s">
        <v>365</v>
      </c>
    </row>
    <row r="176" spans="2:4" x14ac:dyDescent="0.4">
      <c r="B176" s="114">
        <v>145</v>
      </c>
      <c r="C176" s="40" t="s">
        <v>366</v>
      </c>
      <c r="D176" s="41" t="s">
        <v>367</v>
      </c>
    </row>
    <row r="177" spans="2:4" x14ac:dyDescent="0.4">
      <c r="B177" s="114">
        <v>142</v>
      </c>
      <c r="C177" s="40" t="s">
        <v>368</v>
      </c>
      <c r="D177" s="41" t="s">
        <v>369</v>
      </c>
    </row>
    <row r="178" spans="2:4" x14ac:dyDescent="0.4">
      <c r="B178" s="114">
        <v>146</v>
      </c>
      <c r="C178" s="40" t="s">
        <v>370</v>
      </c>
      <c r="D178" s="41" t="s">
        <v>371</v>
      </c>
    </row>
    <row r="179" spans="2:4" x14ac:dyDescent="0.4">
      <c r="B179" s="114">
        <v>557</v>
      </c>
      <c r="C179" s="40" t="s">
        <v>372</v>
      </c>
      <c r="D179" s="41" t="s">
        <v>373</v>
      </c>
    </row>
    <row r="180" spans="2:4" x14ac:dyDescent="0.4">
      <c r="B180" s="114">
        <v>194</v>
      </c>
      <c r="C180" s="40" t="s">
        <v>374</v>
      </c>
      <c r="D180" s="41" t="s">
        <v>375</v>
      </c>
    </row>
    <row r="181" spans="2:4" x14ac:dyDescent="0.4">
      <c r="B181" s="114">
        <v>338</v>
      </c>
      <c r="C181" s="40" t="s">
        <v>376</v>
      </c>
      <c r="D181" s="41" t="s">
        <v>377</v>
      </c>
    </row>
    <row r="182" spans="2:4" x14ac:dyDescent="0.4">
      <c r="B182" s="114">
        <v>2921</v>
      </c>
      <c r="C182" s="40" t="s">
        <v>378</v>
      </c>
      <c r="D182" s="41" t="s">
        <v>379</v>
      </c>
    </row>
    <row r="183" spans="2:4" x14ac:dyDescent="0.4">
      <c r="B183" s="114">
        <v>157</v>
      </c>
      <c r="C183" s="40" t="s">
        <v>380</v>
      </c>
      <c r="D183" s="41" t="s">
        <v>51</v>
      </c>
    </row>
    <row r="184" spans="2:4" x14ac:dyDescent="0.4">
      <c r="B184" s="114">
        <v>330</v>
      </c>
      <c r="C184" s="40" t="s">
        <v>381</v>
      </c>
      <c r="D184" s="41" t="s">
        <v>382</v>
      </c>
    </row>
    <row r="185" spans="2:4" x14ac:dyDescent="0.4">
      <c r="B185" s="114">
        <v>440</v>
      </c>
      <c r="C185" s="40" t="s">
        <v>383</v>
      </c>
      <c r="D185" s="41" t="s">
        <v>384</v>
      </c>
    </row>
    <row r="186" spans="2:4" x14ac:dyDescent="0.4">
      <c r="B186" s="114">
        <v>63</v>
      </c>
      <c r="C186" s="40" t="s">
        <v>385</v>
      </c>
      <c r="D186" s="41" t="s">
        <v>386</v>
      </c>
    </row>
    <row r="187" spans="2:4" x14ac:dyDescent="0.4">
      <c r="B187" s="114">
        <v>386</v>
      </c>
      <c r="C187" s="40" t="s">
        <v>387</v>
      </c>
      <c r="D187" s="41" t="s">
        <v>388</v>
      </c>
    </row>
    <row r="188" spans="2:4" x14ac:dyDescent="0.4">
      <c r="B188" s="114">
        <v>169</v>
      </c>
      <c r="C188" s="40" t="s">
        <v>389</v>
      </c>
      <c r="D188" s="41" t="s">
        <v>390</v>
      </c>
    </row>
    <row r="189" spans="2:4" x14ac:dyDescent="0.4">
      <c r="B189" s="114">
        <v>297</v>
      </c>
      <c r="C189" s="40" t="s">
        <v>391</v>
      </c>
      <c r="D189" s="41" t="s">
        <v>392</v>
      </c>
    </row>
    <row r="190" spans="2:4" x14ac:dyDescent="0.4">
      <c r="B190" s="114">
        <v>112</v>
      </c>
      <c r="C190" s="40" t="s">
        <v>393</v>
      </c>
      <c r="D190" s="41" t="s">
        <v>394</v>
      </c>
    </row>
    <row r="191" spans="2:4" x14ac:dyDescent="0.4">
      <c r="B191" s="114">
        <v>124</v>
      </c>
      <c r="C191" s="40" t="s">
        <v>395</v>
      </c>
      <c r="D191" s="41" t="s">
        <v>396</v>
      </c>
    </row>
    <row r="192" spans="2:4" x14ac:dyDescent="0.4">
      <c r="B192" s="114">
        <v>147</v>
      </c>
      <c r="C192" s="40" t="s">
        <v>397</v>
      </c>
      <c r="D192" s="41" t="s">
        <v>398</v>
      </c>
    </row>
    <row r="193" spans="2:4" x14ac:dyDescent="0.4">
      <c r="B193" s="114">
        <v>348</v>
      </c>
      <c r="C193" s="40" t="s">
        <v>399</v>
      </c>
      <c r="D193" s="41" t="s">
        <v>400</v>
      </c>
    </row>
    <row r="194" spans="2:4" x14ac:dyDescent="0.4">
      <c r="B194" s="114">
        <v>415</v>
      </c>
      <c r="C194" s="40" t="s">
        <v>401</v>
      </c>
      <c r="D194" s="41" t="s">
        <v>402</v>
      </c>
    </row>
    <row r="195" spans="2:4" x14ac:dyDescent="0.4">
      <c r="B195" s="114">
        <v>196</v>
      </c>
      <c r="C195" s="40" t="s">
        <v>403</v>
      </c>
      <c r="D195" s="41" t="s">
        <v>404</v>
      </c>
    </row>
    <row r="196" spans="2:4" x14ac:dyDescent="0.4">
      <c r="B196" s="114">
        <v>237</v>
      </c>
      <c r="C196" s="40" t="s">
        <v>405</v>
      </c>
      <c r="D196" s="41" t="s">
        <v>406</v>
      </c>
    </row>
    <row r="197" spans="2:4" x14ac:dyDescent="0.4">
      <c r="B197" s="114">
        <v>401</v>
      </c>
      <c r="C197" s="40" t="s">
        <v>407</v>
      </c>
      <c r="D197" s="41" t="s">
        <v>408</v>
      </c>
    </row>
    <row r="198" spans="2:4" x14ac:dyDescent="0.4">
      <c r="B198" s="114">
        <v>242</v>
      </c>
      <c r="C198" s="40" t="s">
        <v>409</v>
      </c>
      <c r="D198" s="41" t="s">
        <v>410</v>
      </c>
    </row>
    <row r="199" spans="2:4" x14ac:dyDescent="0.4">
      <c r="B199" s="114">
        <v>403</v>
      </c>
      <c r="C199" s="40" t="s">
        <v>411</v>
      </c>
      <c r="D199" s="41" t="s">
        <v>412</v>
      </c>
    </row>
    <row r="200" spans="2:4" x14ac:dyDescent="0.4">
      <c r="B200" s="114">
        <v>247</v>
      </c>
      <c r="C200" s="40" t="s">
        <v>413</v>
      </c>
      <c r="D200" s="41" t="s">
        <v>414</v>
      </c>
    </row>
    <row r="201" spans="2:4" x14ac:dyDescent="0.4">
      <c r="B201" s="114">
        <v>389</v>
      </c>
      <c r="C201" s="40" t="s">
        <v>415</v>
      </c>
      <c r="D201" s="41" t="s">
        <v>416</v>
      </c>
    </row>
    <row r="202" spans="2:4" x14ac:dyDescent="0.4">
      <c r="B202" s="114">
        <v>407</v>
      </c>
      <c r="C202" s="40" t="s">
        <v>417</v>
      </c>
      <c r="D202" s="41" t="s">
        <v>418</v>
      </c>
    </row>
    <row r="203" spans="2:4" x14ac:dyDescent="0.4">
      <c r="B203" s="114">
        <v>434</v>
      </c>
      <c r="C203" s="40" t="s">
        <v>419</v>
      </c>
      <c r="D203" s="41" t="s">
        <v>420</v>
      </c>
    </row>
    <row r="204" spans="2:4" x14ac:dyDescent="0.4">
      <c r="B204" s="114">
        <v>525</v>
      </c>
      <c r="C204" s="40" t="s">
        <v>421</v>
      </c>
      <c r="D204" s="41" t="s">
        <v>51</v>
      </c>
    </row>
    <row r="205" spans="2:4" x14ac:dyDescent="0.4">
      <c r="B205" s="114">
        <v>485</v>
      </c>
      <c r="C205" s="40" t="s">
        <v>422</v>
      </c>
      <c r="D205" s="41" t="s">
        <v>51</v>
      </c>
    </row>
    <row r="206" spans="2:4" x14ac:dyDescent="0.4">
      <c r="B206" s="114">
        <v>486</v>
      </c>
      <c r="C206" s="40" t="s">
        <v>423</v>
      </c>
      <c r="D206" s="41" t="s">
        <v>424</v>
      </c>
    </row>
    <row r="207" spans="2:4" x14ac:dyDescent="0.4">
      <c r="B207" s="114">
        <v>537</v>
      </c>
      <c r="C207" s="40" t="s">
        <v>425</v>
      </c>
      <c r="D207" s="41" t="s">
        <v>51</v>
      </c>
    </row>
    <row r="208" spans="2:4" x14ac:dyDescent="0.4">
      <c r="B208" s="114">
        <v>74</v>
      </c>
      <c r="C208" s="40" t="s">
        <v>426</v>
      </c>
      <c r="D208" s="41" t="s">
        <v>427</v>
      </c>
    </row>
    <row r="209" spans="2:4" x14ac:dyDescent="0.4">
      <c r="B209" s="114">
        <v>125</v>
      </c>
      <c r="C209" s="40" t="s">
        <v>428</v>
      </c>
      <c r="D209" s="41" t="s">
        <v>51</v>
      </c>
    </row>
    <row r="210" spans="2:4" x14ac:dyDescent="0.4">
      <c r="B210" s="114">
        <v>1787</v>
      </c>
      <c r="C210" s="40" t="s">
        <v>429</v>
      </c>
      <c r="D210" s="41" t="s">
        <v>430</v>
      </c>
    </row>
    <row r="211" spans="2:4" x14ac:dyDescent="0.4">
      <c r="B211" s="114">
        <v>158</v>
      </c>
      <c r="C211" s="40" t="s">
        <v>431</v>
      </c>
      <c r="D211" s="41" t="s">
        <v>432</v>
      </c>
    </row>
    <row r="212" spans="2:4" x14ac:dyDescent="0.4">
      <c r="B212" s="114">
        <v>202</v>
      </c>
      <c r="C212" s="40" t="s">
        <v>433</v>
      </c>
      <c r="D212" s="41" t="s">
        <v>434</v>
      </c>
    </row>
    <row r="213" spans="2:4" x14ac:dyDescent="0.4">
      <c r="B213" s="114">
        <v>244</v>
      </c>
      <c r="C213" s="40" t="s">
        <v>435</v>
      </c>
      <c r="D213" s="41" t="s">
        <v>436</v>
      </c>
    </row>
    <row r="214" spans="2:4" x14ac:dyDescent="0.4">
      <c r="B214" s="114">
        <v>487</v>
      </c>
      <c r="C214" s="40" t="s">
        <v>437</v>
      </c>
      <c r="D214" s="41" t="s">
        <v>438</v>
      </c>
    </row>
    <row r="215" spans="2:4" x14ac:dyDescent="0.4">
      <c r="B215" s="114">
        <v>203</v>
      </c>
      <c r="C215" s="40" t="s">
        <v>439</v>
      </c>
      <c r="D215" s="41" t="s">
        <v>51</v>
      </c>
    </row>
    <row r="216" spans="2:4" x14ac:dyDescent="0.4">
      <c r="B216" s="114">
        <v>225</v>
      </c>
      <c r="C216" s="40" t="s">
        <v>440</v>
      </c>
      <c r="D216" s="41" t="s">
        <v>51</v>
      </c>
    </row>
    <row r="217" spans="2:4" x14ac:dyDescent="0.4">
      <c r="B217" s="114">
        <v>226</v>
      </c>
      <c r="C217" s="40" t="s">
        <v>441</v>
      </c>
      <c r="D217" s="41" t="s">
        <v>51</v>
      </c>
    </row>
    <row r="218" spans="2:4" x14ac:dyDescent="0.4">
      <c r="B218" s="114">
        <v>234</v>
      </c>
      <c r="C218" s="40" t="s">
        <v>442</v>
      </c>
      <c r="D218" s="41" t="s">
        <v>443</v>
      </c>
    </row>
    <row r="219" spans="2:4" x14ac:dyDescent="0.4">
      <c r="B219" s="114">
        <v>126</v>
      </c>
      <c r="C219" s="40" t="s">
        <v>444</v>
      </c>
      <c r="D219" s="41" t="s">
        <v>445</v>
      </c>
    </row>
    <row r="220" spans="2:4" x14ac:dyDescent="0.4">
      <c r="B220" s="114">
        <v>192</v>
      </c>
      <c r="C220" s="40" t="s">
        <v>446</v>
      </c>
      <c r="D220" s="41" t="s">
        <v>447</v>
      </c>
    </row>
    <row r="221" spans="2:4" x14ac:dyDescent="0.4">
      <c r="B221" s="114">
        <v>227</v>
      </c>
      <c r="C221" s="40" t="s">
        <v>448</v>
      </c>
      <c r="D221" s="41" t="s">
        <v>449</v>
      </c>
    </row>
    <row r="222" spans="2:4" x14ac:dyDescent="0.4">
      <c r="B222" s="114">
        <v>243</v>
      </c>
      <c r="C222" s="40" t="s">
        <v>450</v>
      </c>
      <c r="D222" s="41" t="s">
        <v>451</v>
      </c>
    </row>
    <row r="223" spans="2:4" x14ac:dyDescent="0.4">
      <c r="B223" s="114">
        <v>458</v>
      </c>
      <c r="C223" s="40" t="s">
        <v>452</v>
      </c>
      <c r="D223" s="41" t="s">
        <v>51</v>
      </c>
    </row>
    <row r="224" spans="2:4" x14ac:dyDescent="0.4">
      <c r="B224" s="114">
        <v>442</v>
      </c>
      <c r="C224" s="40" t="s">
        <v>453</v>
      </c>
      <c r="D224" s="41" t="s">
        <v>454</v>
      </c>
    </row>
    <row r="225" spans="2:4" x14ac:dyDescent="0.4">
      <c r="B225" s="114">
        <v>441</v>
      </c>
      <c r="C225" s="40" t="s">
        <v>455</v>
      </c>
      <c r="D225" s="41" t="s">
        <v>456</v>
      </c>
    </row>
    <row r="226" spans="2:4" x14ac:dyDescent="0.4">
      <c r="B226" s="114">
        <v>127</v>
      </c>
      <c r="C226" s="40" t="s">
        <v>457</v>
      </c>
      <c r="D226" s="41" t="s">
        <v>458</v>
      </c>
    </row>
    <row r="227" spans="2:4" x14ac:dyDescent="0.4">
      <c r="B227" s="114">
        <v>170</v>
      </c>
      <c r="C227" s="40" t="s">
        <v>459</v>
      </c>
      <c r="D227" s="41" t="s">
        <v>460</v>
      </c>
    </row>
    <row r="228" spans="2:4" x14ac:dyDescent="0.4">
      <c r="B228" s="114">
        <v>130</v>
      </c>
      <c r="C228" s="40" t="s">
        <v>461</v>
      </c>
      <c r="D228" s="41" t="s">
        <v>462</v>
      </c>
    </row>
    <row r="229" spans="2:4" x14ac:dyDescent="0.4">
      <c r="B229" s="114">
        <v>175</v>
      </c>
      <c r="C229" s="40" t="s">
        <v>463</v>
      </c>
      <c r="D229" s="41" t="s">
        <v>464</v>
      </c>
    </row>
    <row r="230" spans="2:4" x14ac:dyDescent="0.4">
      <c r="B230" s="114">
        <v>248</v>
      </c>
      <c r="C230" s="40" t="s">
        <v>465</v>
      </c>
      <c r="D230" s="41" t="s">
        <v>466</v>
      </c>
    </row>
    <row r="231" spans="2:4" x14ac:dyDescent="0.4">
      <c r="B231" s="114">
        <v>209</v>
      </c>
      <c r="C231" s="40" t="s">
        <v>467</v>
      </c>
      <c r="D231" s="41" t="s">
        <v>468</v>
      </c>
    </row>
    <row r="232" spans="2:4" x14ac:dyDescent="0.4">
      <c r="B232" s="114">
        <v>171</v>
      </c>
      <c r="C232" s="40" t="s">
        <v>469</v>
      </c>
      <c r="D232" s="41" t="s">
        <v>470</v>
      </c>
    </row>
    <row r="233" spans="2:4" x14ac:dyDescent="0.4">
      <c r="B233" s="114">
        <v>128</v>
      </c>
      <c r="C233" s="40" t="s">
        <v>471</v>
      </c>
      <c r="D233" s="41" t="s">
        <v>472</v>
      </c>
    </row>
    <row r="234" spans="2:4" x14ac:dyDescent="0.4">
      <c r="B234" s="114">
        <v>228</v>
      </c>
      <c r="C234" s="40" t="s">
        <v>473</v>
      </c>
      <c r="D234" s="41" t="s">
        <v>474</v>
      </c>
    </row>
    <row r="235" spans="2:4" x14ac:dyDescent="0.4">
      <c r="B235" s="114">
        <v>159</v>
      </c>
      <c r="C235" s="40" t="s">
        <v>475</v>
      </c>
      <c r="D235" s="41" t="s">
        <v>476</v>
      </c>
    </row>
    <row r="236" spans="2:4" x14ac:dyDescent="0.4">
      <c r="B236" s="114">
        <v>229</v>
      </c>
      <c r="C236" s="40" t="s">
        <v>477</v>
      </c>
      <c r="D236" s="41" t="s">
        <v>478</v>
      </c>
    </row>
    <row r="237" spans="2:4" x14ac:dyDescent="0.4">
      <c r="B237" s="114">
        <v>475</v>
      </c>
      <c r="C237" s="40" t="s">
        <v>479</v>
      </c>
      <c r="D237" s="41" t="s">
        <v>480</v>
      </c>
    </row>
    <row r="238" spans="2:4" x14ac:dyDescent="0.4">
      <c r="B238" s="114">
        <v>467</v>
      </c>
      <c r="C238" s="40" t="s">
        <v>481</v>
      </c>
      <c r="D238" s="41" t="s">
        <v>482</v>
      </c>
    </row>
    <row r="239" spans="2:4" x14ac:dyDescent="0.4">
      <c r="B239" s="114">
        <v>390</v>
      </c>
      <c r="C239" s="40" t="s">
        <v>483</v>
      </c>
      <c r="D239" s="41" t="s">
        <v>484</v>
      </c>
    </row>
    <row r="240" spans="2:4" x14ac:dyDescent="0.4">
      <c r="B240" s="114">
        <v>249</v>
      </c>
      <c r="C240" s="40" t="s">
        <v>485</v>
      </c>
      <c r="D240" s="41" t="s">
        <v>486</v>
      </c>
    </row>
    <row r="241" spans="2:4" x14ac:dyDescent="0.4">
      <c r="B241" s="114">
        <v>423</v>
      </c>
      <c r="C241" s="40" t="s">
        <v>487</v>
      </c>
      <c r="D241" s="41" t="s">
        <v>488</v>
      </c>
    </row>
    <row r="242" spans="2:4" x14ac:dyDescent="0.4">
      <c r="B242" s="114">
        <v>445</v>
      </c>
      <c r="C242" s="40" t="s">
        <v>489</v>
      </c>
      <c r="D242" s="41" t="s">
        <v>490</v>
      </c>
    </row>
    <row r="243" spans="2:4" x14ac:dyDescent="0.4">
      <c r="B243" s="114">
        <v>534</v>
      </c>
      <c r="C243" s="40" t="s">
        <v>491</v>
      </c>
      <c r="D243" s="41" t="s">
        <v>51</v>
      </c>
    </row>
    <row r="244" spans="2:4" x14ac:dyDescent="0.4">
      <c r="B244" s="114">
        <v>323</v>
      </c>
      <c r="C244" s="40" t="s">
        <v>492</v>
      </c>
      <c r="D244" s="41" t="s">
        <v>493</v>
      </c>
    </row>
    <row r="245" spans="2:4" x14ac:dyDescent="0.4">
      <c r="B245" s="114">
        <v>433</v>
      </c>
      <c r="C245" s="40" t="s">
        <v>494</v>
      </c>
      <c r="D245" s="41" t="s">
        <v>495</v>
      </c>
    </row>
    <row r="246" spans="2:4" x14ac:dyDescent="0.4">
      <c r="B246" s="114">
        <v>161</v>
      </c>
      <c r="C246" s="40" t="s">
        <v>496</v>
      </c>
      <c r="D246" s="41" t="s">
        <v>497</v>
      </c>
    </row>
    <row r="247" spans="2:4" x14ac:dyDescent="0.4">
      <c r="B247" s="114">
        <v>404</v>
      </c>
      <c r="C247" s="40" t="s">
        <v>498</v>
      </c>
      <c r="D247" s="41" t="s">
        <v>499</v>
      </c>
    </row>
    <row r="248" spans="2:4" x14ac:dyDescent="0.4">
      <c r="B248" s="114">
        <v>1676</v>
      </c>
      <c r="C248" s="40" t="s">
        <v>500</v>
      </c>
      <c r="D248" s="41" t="s">
        <v>51</v>
      </c>
    </row>
    <row r="249" spans="2:4" x14ac:dyDescent="0.4">
      <c r="B249" s="114">
        <v>309</v>
      </c>
      <c r="C249" s="40" t="s">
        <v>501</v>
      </c>
      <c r="D249" s="41" t="s">
        <v>51</v>
      </c>
    </row>
    <row r="250" spans="2:4" x14ac:dyDescent="0.4">
      <c r="B250" s="114">
        <v>409</v>
      </c>
      <c r="C250" s="40" t="s">
        <v>502</v>
      </c>
      <c r="D250" s="41" t="s">
        <v>51</v>
      </c>
    </row>
    <row r="251" spans="2:4" x14ac:dyDescent="0.4">
      <c r="B251" s="114">
        <v>398</v>
      </c>
      <c r="C251" s="40" t="s">
        <v>503</v>
      </c>
      <c r="D251" s="41" t="s">
        <v>504</v>
      </c>
    </row>
    <row r="252" spans="2:4" x14ac:dyDescent="0.4">
      <c r="B252" s="114">
        <v>395</v>
      </c>
      <c r="C252" s="40" t="s">
        <v>505</v>
      </c>
      <c r="D252" s="41" t="s">
        <v>506</v>
      </c>
    </row>
    <row r="253" spans="2:4" x14ac:dyDescent="0.4">
      <c r="B253" s="114">
        <v>195</v>
      </c>
      <c r="C253" s="40" t="s">
        <v>507</v>
      </c>
      <c r="D253" s="41" t="s">
        <v>508</v>
      </c>
    </row>
    <row r="254" spans="2:4" x14ac:dyDescent="0.4">
      <c r="B254" s="114">
        <v>383</v>
      </c>
      <c r="C254" s="40" t="s">
        <v>509</v>
      </c>
      <c r="D254" s="41" t="s">
        <v>510</v>
      </c>
    </row>
    <row r="255" spans="2:4" x14ac:dyDescent="0.4">
      <c r="B255" s="114">
        <v>417</v>
      </c>
      <c r="C255" s="40" t="s">
        <v>511</v>
      </c>
      <c r="D255" s="41" t="s">
        <v>512</v>
      </c>
    </row>
    <row r="256" spans="2:4" x14ac:dyDescent="0.4">
      <c r="B256" s="114">
        <v>408</v>
      </c>
      <c r="C256" s="40" t="s">
        <v>513</v>
      </c>
      <c r="D256" s="41" t="s">
        <v>514</v>
      </c>
    </row>
    <row r="257" spans="2:4" x14ac:dyDescent="0.4">
      <c r="B257" s="114">
        <v>419</v>
      </c>
      <c r="C257" s="40" t="s">
        <v>515</v>
      </c>
      <c r="D257" s="41" t="s">
        <v>516</v>
      </c>
    </row>
    <row r="258" spans="2:4" x14ac:dyDescent="0.4">
      <c r="B258" s="114">
        <v>250</v>
      </c>
      <c r="C258" s="40" t="s">
        <v>517</v>
      </c>
      <c r="D258" s="41" t="s">
        <v>518</v>
      </c>
    </row>
    <row r="259" spans="2:4" x14ac:dyDescent="0.4">
      <c r="B259" s="114">
        <v>251</v>
      </c>
      <c r="C259" s="40" t="s">
        <v>519</v>
      </c>
      <c r="D259" s="41" t="s">
        <v>520</v>
      </c>
    </row>
    <row r="260" spans="2:4" x14ac:dyDescent="0.4">
      <c r="B260" s="114">
        <v>468</v>
      </c>
      <c r="C260" s="40" t="s">
        <v>521</v>
      </c>
      <c r="D260" s="41" t="s">
        <v>522</v>
      </c>
    </row>
    <row r="261" spans="2:4" x14ac:dyDescent="0.4">
      <c r="B261" s="114">
        <v>252</v>
      </c>
      <c r="C261" s="40" t="s">
        <v>523</v>
      </c>
      <c r="D261" s="41" t="s">
        <v>524</v>
      </c>
    </row>
    <row r="262" spans="2:4" x14ac:dyDescent="0.4">
      <c r="B262" s="114">
        <v>253</v>
      </c>
      <c r="C262" s="40" t="s">
        <v>525</v>
      </c>
      <c r="D262" s="41" t="s">
        <v>526</v>
      </c>
    </row>
    <row r="263" spans="2:4" x14ac:dyDescent="0.4">
      <c r="B263" s="114">
        <v>254</v>
      </c>
      <c r="C263" s="40" t="s">
        <v>527</v>
      </c>
      <c r="D263" s="41" t="s">
        <v>528</v>
      </c>
    </row>
    <row r="264" spans="2:4" x14ac:dyDescent="0.4">
      <c r="B264" s="114">
        <v>255</v>
      </c>
      <c r="C264" s="40" t="s">
        <v>529</v>
      </c>
      <c r="D264" s="41" t="s">
        <v>530</v>
      </c>
    </row>
    <row r="265" spans="2:4" x14ac:dyDescent="0.4">
      <c r="B265" s="114">
        <v>427</v>
      </c>
      <c r="C265" s="40" t="s">
        <v>531</v>
      </c>
      <c r="D265" s="41" t="s">
        <v>532</v>
      </c>
    </row>
    <row r="266" spans="2:4" x14ac:dyDescent="0.4">
      <c r="B266" s="114">
        <v>256</v>
      </c>
      <c r="C266" s="40" t="s">
        <v>533</v>
      </c>
      <c r="D266" s="41" t="s">
        <v>534</v>
      </c>
    </row>
    <row r="267" spans="2:4" x14ac:dyDescent="0.4">
      <c r="B267" s="114">
        <v>258</v>
      </c>
      <c r="C267" s="40" t="s">
        <v>535</v>
      </c>
      <c r="D267" s="41" t="s">
        <v>536</v>
      </c>
    </row>
    <row r="268" spans="2:4" x14ac:dyDescent="0.4">
      <c r="B268" s="114">
        <v>278</v>
      </c>
      <c r="C268" s="40" t="s">
        <v>537</v>
      </c>
      <c r="D268" s="41" t="s">
        <v>538</v>
      </c>
    </row>
    <row r="269" spans="2:4" x14ac:dyDescent="0.4">
      <c r="B269" s="114">
        <v>262</v>
      </c>
      <c r="C269" s="40" t="s">
        <v>539</v>
      </c>
      <c r="D269" s="41" t="s">
        <v>540</v>
      </c>
    </row>
    <row r="270" spans="2:4" x14ac:dyDescent="0.4">
      <c r="B270" s="114">
        <v>260</v>
      </c>
      <c r="C270" s="40" t="s">
        <v>541</v>
      </c>
      <c r="D270" s="41" t="s">
        <v>542</v>
      </c>
    </row>
    <row r="271" spans="2:4" x14ac:dyDescent="0.4">
      <c r="B271" s="114">
        <v>264</v>
      </c>
      <c r="C271" s="40" t="s">
        <v>543</v>
      </c>
      <c r="D271" s="41" t="s">
        <v>544</v>
      </c>
    </row>
    <row r="272" spans="2:4" x14ac:dyDescent="0.4">
      <c r="B272" s="114">
        <v>261</v>
      </c>
      <c r="C272" s="40" t="s">
        <v>545</v>
      </c>
      <c r="D272" s="41" t="s">
        <v>546</v>
      </c>
    </row>
    <row r="273" spans="2:4" x14ac:dyDescent="0.4">
      <c r="B273" s="114">
        <v>263</v>
      </c>
      <c r="C273" s="40" t="s">
        <v>547</v>
      </c>
      <c r="D273" s="41" t="s">
        <v>548</v>
      </c>
    </row>
    <row r="274" spans="2:4" x14ac:dyDescent="0.4">
      <c r="B274" s="115">
        <v>259</v>
      </c>
      <c r="C274" s="42" t="s">
        <v>549</v>
      </c>
      <c r="D274" s="43" t="s">
        <v>550</v>
      </c>
    </row>
    <row r="275" spans="2:4" x14ac:dyDescent="0.4">
      <c r="B275" s="114">
        <v>263</v>
      </c>
      <c r="C275" s="40" t="s">
        <v>551</v>
      </c>
      <c r="D275" s="41" t="s">
        <v>552</v>
      </c>
    </row>
    <row r="276" spans="2:4" x14ac:dyDescent="0.4">
      <c r="B276" s="114">
        <v>336</v>
      </c>
      <c r="C276" s="40" t="s">
        <v>553</v>
      </c>
      <c r="D276" s="41"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election activeCell="L29" sqref="L28:L29"/>
    </sheetView>
  </sheetViews>
  <sheetFormatPr baseColWidth="10" defaultColWidth="11.42578125" defaultRowHeight="15" x14ac:dyDescent="0.25"/>
  <cols>
    <col min="1" max="1" width="5.7109375" customWidth="1"/>
  </cols>
  <sheetData>
    <row r="3" spans="2:8" ht="23.25" x14ac:dyDescent="0.25">
      <c r="B3" s="130" t="s">
        <v>693</v>
      </c>
      <c r="C3" s="130"/>
      <c r="D3" s="130"/>
      <c r="E3" s="130"/>
      <c r="F3" s="130"/>
      <c r="G3" s="152"/>
      <c r="H3" s="152"/>
    </row>
    <row r="5" spans="2:8" x14ac:dyDescent="0.25">
      <c r="B5" s="151" t="s">
        <v>694</v>
      </c>
      <c r="C5" s="151"/>
      <c r="D5" s="151"/>
      <c r="E5" s="151"/>
      <c r="F5" s="151"/>
      <c r="G5" s="152"/>
      <c r="H5" s="152"/>
    </row>
    <row r="6" spans="2:8" x14ac:dyDescent="0.25">
      <c r="B6" s="151"/>
      <c r="C6" s="151"/>
      <c r="D6" s="151"/>
      <c r="E6" s="151"/>
      <c r="F6" s="151"/>
      <c r="G6" s="152"/>
      <c r="H6" s="152"/>
    </row>
    <row r="7" spans="2:8" x14ac:dyDescent="0.25">
      <c r="B7" s="151"/>
      <c r="C7" s="151"/>
      <c r="D7" s="151"/>
      <c r="E7" s="151"/>
      <c r="F7" s="151"/>
      <c r="G7" s="152"/>
      <c r="H7" s="152"/>
    </row>
    <row r="8" spans="2:8" x14ac:dyDescent="0.25">
      <c r="B8" s="151"/>
      <c r="C8" s="151"/>
      <c r="D8" s="151"/>
      <c r="E8" s="151"/>
      <c r="F8" s="151"/>
      <c r="G8" s="152"/>
      <c r="H8" s="152"/>
    </row>
    <row r="9" spans="2:8" x14ac:dyDescent="0.25">
      <c r="B9" s="151"/>
      <c r="C9" s="151"/>
      <c r="D9" s="151"/>
      <c r="E9" s="151"/>
      <c r="F9" s="151"/>
      <c r="G9" s="152"/>
      <c r="H9" s="152"/>
    </row>
    <row r="10" spans="2:8" x14ac:dyDescent="0.25">
      <c r="B10" s="151"/>
      <c r="C10" s="151"/>
      <c r="D10" s="151"/>
      <c r="E10" s="151"/>
      <c r="F10" s="151"/>
      <c r="G10" s="152"/>
      <c r="H10" s="152"/>
    </row>
    <row r="11" spans="2:8" x14ac:dyDescent="0.25">
      <c r="B11" s="151"/>
      <c r="C11" s="151"/>
      <c r="D11" s="151"/>
      <c r="E11" s="151"/>
      <c r="F11" s="151"/>
      <c r="G11" s="152"/>
      <c r="H11" s="152"/>
    </row>
  </sheetData>
  <sheetProtection algorithmName="SHA-512" hashValue="c6iN0A92KfhitmmCJK7WJe7Uzgau6C6Q8yiLQJGv5rtkHBBqJdeGz+q30js/wJ7MT5+fphvduEHH9z9Rrib5dg==" saltValue="nuw+tI3T36UBOEjp16lfyA==" spinCount="100000" sheet="1" objects="1" scenarios="1"/>
  <mergeCells count="2">
    <mergeCell ref="B3:H3"/>
    <mergeCell ref="B5:H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5" x14ac:dyDescent="0.25"/>
  <cols>
    <col min="1" max="1" width="5.7109375" customWidth="1"/>
  </cols>
  <sheetData>
    <row r="3" spans="2:10" ht="18.75" x14ac:dyDescent="0.25">
      <c r="B3" s="130" t="s">
        <v>695</v>
      </c>
      <c r="C3" s="173"/>
      <c r="D3" s="173"/>
      <c r="E3" s="173"/>
      <c r="F3" s="173"/>
      <c r="G3" s="173"/>
      <c r="H3" s="173"/>
      <c r="I3" s="64"/>
      <c r="J3" s="64"/>
    </row>
    <row r="4" spans="2:10" x14ac:dyDescent="0.25">
      <c r="B4" s="151" t="s">
        <v>696</v>
      </c>
      <c r="C4" s="152"/>
      <c r="D4" s="152"/>
      <c r="E4" s="152"/>
      <c r="F4" s="152"/>
      <c r="G4" s="152"/>
      <c r="H4" s="152"/>
      <c r="I4" s="52"/>
      <c r="J4" s="52"/>
    </row>
    <row r="5" spans="2:10" x14ac:dyDescent="0.25">
      <c r="B5" s="152"/>
      <c r="C5" s="152"/>
      <c r="D5" s="152"/>
      <c r="E5" s="152"/>
      <c r="F5" s="152"/>
      <c r="G5" s="152"/>
      <c r="H5" s="152"/>
      <c r="I5" s="52"/>
      <c r="J5" s="52"/>
    </row>
    <row r="6" spans="2:10" x14ac:dyDescent="0.25">
      <c r="B6" s="152"/>
      <c r="C6" s="152"/>
      <c r="D6" s="152"/>
      <c r="E6" s="152"/>
      <c r="F6" s="152"/>
      <c r="G6" s="152"/>
      <c r="H6" s="152"/>
      <c r="I6" s="52"/>
      <c r="J6" s="52"/>
    </row>
    <row r="7" spans="2:10" x14ac:dyDescent="0.25">
      <c r="B7" s="152"/>
      <c r="C7" s="152"/>
      <c r="D7" s="152"/>
      <c r="E7" s="152"/>
      <c r="F7" s="152"/>
      <c r="G7" s="152"/>
      <c r="H7" s="152"/>
      <c r="I7" s="52"/>
      <c r="J7" s="52"/>
    </row>
    <row r="8" spans="2:10" x14ac:dyDescent="0.25">
      <c r="B8" s="152"/>
      <c r="C8" s="152"/>
      <c r="D8" s="152"/>
      <c r="E8" s="152"/>
      <c r="F8" s="152"/>
      <c r="G8" s="152"/>
      <c r="H8" s="152"/>
      <c r="I8" s="52"/>
      <c r="J8" s="52"/>
    </row>
    <row r="9" spans="2:10" x14ac:dyDescent="0.25">
      <c r="B9" s="152"/>
      <c r="C9" s="152"/>
      <c r="D9" s="152"/>
      <c r="E9" s="152"/>
      <c r="F9" s="152"/>
      <c r="G9" s="152"/>
      <c r="H9" s="152"/>
      <c r="I9" s="52"/>
      <c r="J9" s="52"/>
    </row>
    <row r="10" spans="2:10" x14ac:dyDescent="0.25">
      <c r="B10" s="152"/>
      <c r="C10" s="152"/>
      <c r="D10" s="152"/>
      <c r="E10" s="152"/>
      <c r="F10" s="152"/>
      <c r="G10" s="152"/>
      <c r="H10" s="152"/>
      <c r="I10" s="52"/>
      <c r="J10" s="52"/>
    </row>
    <row r="11" spans="2:10" x14ac:dyDescent="0.25">
      <c r="B11" s="152"/>
      <c r="C11" s="152"/>
      <c r="D11" s="152"/>
      <c r="E11" s="152"/>
      <c r="F11" s="152"/>
      <c r="G11" s="152"/>
      <c r="H11" s="152"/>
      <c r="I11" s="52"/>
      <c r="J11" s="52"/>
    </row>
    <row r="12" spans="2:10" ht="18.75" x14ac:dyDescent="0.25">
      <c r="B12" s="83"/>
      <c r="C12" s="83"/>
      <c r="D12" s="83"/>
      <c r="E12" s="83"/>
      <c r="F12" s="52"/>
      <c r="G12" s="52"/>
      <c r="H12" s="52"/>
      <c r="I12" s="52"/>
      <c r="J12" s="52"/>
    </row>
  </sheetData>
  <sheetProtection algorithmName="SHA-512" hashValue="5+Izz598/jd5zjEszoYjR3gRaBOHAs7OEOqnHhpMqVIstGgJFv0+3riHF3B138oHrc53O20TvKOoinZ4OgLnkA==" saltValue="EfkcNiZUQv4qMkDoyJmPwQ==" spinCount="100000" sheet="1" objects="1" scenarios="1"/>
  <mergeCells count="2">
    <mergeCell ref="B3:H3"/>
    <mergeCell ref="B4: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0" t="s">
        <v>697</v>
      </c>
      <c r="C3" s="152"/>
      <c r="D3" s="152"/>
      <c r="E3" s="152"/>
      <c r="F3" s="152"/>
      <c r="G3" s="152"/>
      <c r="H3" s="152"/>
      <c r="I3" s="65"/>
    </row>
    <row r="4" spans="2:9" x14ac:dyDescent="0.25">
      <c r="B4" s="151" t="s">
        <v>698</v>
      </c>
      <c r="C4" s="173"/>
      <c r="D4" s="173"/>
      <c r="E4" s="173"/>
      <c r="F4" s="173"/>
      <c r="G4" s="173"/>
      <c r="H4" s="173"/>
      <c r="I4" s="52"/>
    </row>
    <row r="5" spans="2:9" x14ac:dyDescent="0.25">
      <c r="B5" s="173"/>
      <c r="C5" s="173"/>
      <c r="D5" s="173"/>
      <c r="E5" s="173"/>
      <c r="F5" s="173"/>
      <c r="G5" s="173"/>
      <c r="H5" s="173"/>
      <c r="I5" s="52"/>
    </row>
    <row r="6" spans="2:9" x14ac:dyDescent="0.25">
      <c r="B6" s="173"/>
      <c r="C6" s="173"/>
      <c r="D6" s="173"/>
      <c r="E6" s="173"/>
      <c r="F6" s="173"/>
      <c r="G6" s="173"/>
      <c r="H6" s="173"/>
      <c r="I6" s="52"/>
    </row>
    <row r="7" spans="2:9" x14ac:dyDescent="0.25">
      <c r="B7" s="173"/>
      <c r="C7" s="173"/>
      <c r="D7" s="173"/>
      <c r="E7" s="173"/>
      <c r="F7" s="173"/>
      <c r="G7" s="173"/>
      <c r="H7" s="173"/>
      <c r="I7" s="52"/>
    </row>
    <row r="8" spans="2:9" x14ac:dyDescent="0.25">
      <c r="B8" s="173"/>
      <c r="C8" s="173"/>
      <c r="D8" s="173"/>
      <c r="E8" s="173"/>
      <c r="F8" s="173"/>
      <c r="G8" s="173"/>
      <c r="H8" s="173"/>
      <c r="I8" s="52"/>
    </row>
    <row r="9" spans="2:9" x14ac:dyDescent="0.25">
      <c r="B9" s="173"/>
      <c r="C9" s="173"/>
      <c r="D9" s="173"/>
      <c r="E9" s="173"/>
      <c r="F9" s="173"/>
      <c r="G9" s="173"/>
      <c r="H9" s="173"/>
      <c r="I9" s="52"/>
    </row>
    <row r="10" spans="2:9" x14ac:dyDescent="0.25">
      <c r="B10" s="173"/>
      <c r="C10" s="173"/>
      <c r="D10" s="173"/>
      <c r="E10" s="173"/>
      <c r="F10" s="173"/>
      <c r="G10" s="173"/>
      <c r="H10" s="173"/>
    </row>
    <row r="11" spans="2:9" x14ac:dyDescent="0.25">
      <c r="B11" s="173"/>
      <c r="C11" s="173"/>
      <c r="D11" s="173"/>
      <c r="E11" s="173"/>
      <c r="F11" s="173"/>
      <c r="G11" s="173"/>
      <c r="H11" s="173"/>
    </row>
    <row r="12" spans="2:9" x14ac:dyDescent="0.25">
      <c r="B12" s="173"/>
      <c r="C12" s="173"/>
      <c r="D12" s="173"/>
      <c r="E12" s="173"/>
      <c r="F12" s="173"/>
      <c r="G12" s="173"/>
      <c r="H12" s="173"/>
    </row>
  </sheetData>
  <sheetProtection algorithmName="SHA-512" hashValue="nDeHt/TwdQ6pKYl5RW4OAuQD7mORW12VWVbjdRBHbbnZgwyt0vzqowQkMVi9c6dSQLl69T/mr//+m114DlBd2w==" saltValue="Yv1e14lxzp2DRY/DL/G3xw==" spinCount="100000" sheet="1" objects="1" scenarios="1"/>
  <mergeCells count="2">
    <mergeCell ref="B3:H3"/>
    <mergeCell ref="B4:H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0" t="s">
        <v>699</v>
      </c>
      <c r="C3" s="152"/>
      <c r="D3" s="152"/>
      <c r="E3" s="152"/>
      <c r="F3" s="152"/>
      <c r="G3" s="152"/>
      <c r="H3" s="152"/>
      <c r="I3" s="65"/>
    </row>
    <row r="4" spans="2:9" x14ac:dyDescent="0.25">
      <c r="B4" s="151" t="s">
        <v>700</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c r="I8" s="52"/>
    </row>
    <row r="9" spans="2:9" x14ac:dyDescent="0.25">
      <c r="B9" s="152"/>
      <c r="C9" s="152"/>
      <c r="D9" s="152"/>
      <c r="E9" s="152"/>
      <c r="F9" s="152"/>
      <c r="G9" s="152"/>
      <c r="H9" s="152"/>
      <c r="I9" s="52"/>
    </row>
    <row r="10" spans="2:9" x14ac:dyDescent="0.25">
      <c r="B10" s="152"/>
      <c r="C10" s="152"/>
      <c r="D10" s="152"/>
      <c r="E10" s="152"/>
      <c r="F10" s="152"/>
      <c r="G10" s="152"/>
      <c r="H10" s="152"/>
      <c r="I10" s="52"/>
    </row>
    <row r="11" spans="2:9" x14ac:dyDescent="0.25">
      <c r="B11" s="148"/>
      <c r="C11" s="148"/>
      <c r="D11" s="148"/>
      <c r="E11" s="148"/>
      <c r="F11" s="148"/>
      <c r="G11" s="148"/>
      <c r="H11" s="148"/>
      <c r="I11" s="52"/>
    </row>
    <row r="12" spans="2:9" x14ac:dyDescent="0.25">
      <c r="B12" s="148"/>
      <c r="C12" s="148"/>
      <c r="D12" s="148"/>
      <c r="E12" s="148"/>
      <c r="F12" s="148"/>
      <c r="G12" s="148"/>
      <c r="H12" s="148"/>
      <c r="I12" s="52"/>
    </row>
    <row r="13" spans="2:9" x14ac:dyDescent="0.25">
      <c r="B13" s="148"/>
      <c r="C13" s="148"/>
      <c r="D13" s="148"/>
      <c r="E13" s="148"/>
      <c r="F13" s="148"/>
      <c r="G13" s="148"/>
      <c r="H13" s="148"/>
      <c r="I13" s="52"/>
    </row>
    <row r="14" spans="2:9" x14ac:dyDescent="0.25">
      <c r="B14" s="148"/>
      <c r="C14" s="148"/>
      <c r="D14" s="148"/>
      <c r="E14" s="148"/>
      <c r="F14" s="148"/>
      <c r="G14" s="148"/>
      <c r="H14" s="148"/>
    </row>
    <row r="15" spans="2:9" x14ac:dyDescent="0.25">
      <c r="B15" s="148"/>
      <c r="C15" s="148"/>
      <c r="D15" s="148"/>
      <c r="E15" s="148"/>
      <c r="F15" s="148"/>
      <c r="G15" s="148"/>
      <c r="H15" s="148"/>
    </row>
  </sheetData>
  <sheetProtection algorithmName="SHA-512" hashValue="PWHGJePk1EgwdglALQ0ia67kNdoRULaz6syS3s8JSlc+FMvnfQQy/HtDoE3S6Jtf2dnErHYSrgmdxTvXWBohyw==" saltValue="ei9N1NKliznQeKysgkbnpg==" spinCount="100000" sheet="1" objects="1" scenarios="1"/>
  <mergeCells count="2">
    <mergeCell ref="B3:H3"/>
    <mergeCell ref="B4:H1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election activeCell="I14" sqref="I14"/>
    </sheetView>
  </sheetViews>
  <sheetFormatPr baseColWidth="10" defaultColWidth="11.42578125" defaultRowHeight="15" x14ac:dyDescent="0.25"/>
  <cols>
    <col min="1" max="1" width="5.7109375" customWidth="1"/>
  </cols>
  <sheetData>
    <row r="3" spans="2:10" ht="18.75" x14ac:dyDescent="0.3">
      <c r="B3" s="130" t="s">
        <v>701</v>
      </c>
      <c r="C3" s="152"/>
      <c r="D3" s="152"/>
      <c r="E3" s="152"/>
      <c r="F3" s="152"/>
      <c r="G3" s="152"/>
      <c r="H3" s="152"/>
      <c r="I3" s="65"/>
      <c r="J3" s="65"/>
    </row>
    <row r="4" spans="2:10" x14ac:dyDescent="0.25">
      <c r="B4" s="151" t="s">
        <v>702</v>
      </c>
      <c r="C4" s="152"/>
      <c r="D4" s="152"/>
      <c r="E4" s="152"/>
      <c r="F4" s="152"/>
      <c r="G4" s="152"/>
      <c r="H4" s="152"/>
      <c r="I4" s="52"/>
      <c r="J4" s="52"/>
    </row>
    <row r="5" spans="2:10" x14ac:dyDescent="0.25">
      <c r="B5" s="152"/>
      <c r="C5" s="152"/>
      <c r="D5" s="152"/>
      <c r="E5" s="152"/>
      <c r="F5" s="152"/>
      <c r="G5" s="152"/>
      <c r="H5" s="152"/>
      <c r="I5" s="52"/>
      <c r="J5" s="52"/>
    </row>
    <row r="6" spans="2:10" x14ac:dyDescent="0.25">
      <c r="B6" s="152"/>
      <c r="C6" s="152"/>
      <c r="D6" s="152"/>
      <c r="E6" s="152"/>
      <c r="F6" s="152"/>
      <c r="G6" s="152"/>
      <c r="H6" s="152"/>
      <c r="I6" s="52"/>
      <c r="J6" s="52"/>
    </row>
    <row r="7" spans="2:10" x14ac:dyDescent="0.25">
      <c r="B7" s="152"/>
      <c r="C7" s="152"/>
      <c r="D7" s="152"/>
      <c r="E7" s="152"/>
      <c r="F7" s="152"/>
      <c r="G7" s="152"/>
      <c r="H7" s="152"/>
      <c r="I7" s="52"/>
      <c r="J7" s="52"/>
    </row>
    <row r="8" spans="2:10" x14ac:dyDescent="0.25">
      <c r="B8" s="152"/>
      <c r="C8" s="152"/>
      <c r="D8" s="152"/>
      <c r="E8" s="152"/>
      <c r="F8" s="152"/>
      <c r="G8" s="152"/>
      <c r="H8" s="152"/>
      <c r="I8" s="52"/>
      <c r="J8" s="52"/>
    </row>
    <row r="9" spans="2:10" x14ac:dyDescent="0.25">
      <c r="B9" s="52"/>
      <c r="C9" s="52"/>
      <c r="D9" s="52"/>
      <c r="E9" s="52"/>
      <c r="F9" s="52"/>
      <c r="G9" s="52"/>
      <c r="H9" s="52"/>
      <c r="I9" s="52"/>
      <c r="J9" s="52"/>
    </row>
  </sheetData>
  <sheetProtection algorithmName="SHA-512" hashValue="jqu0H7Q8ELjdmPXcc/e5eqAb+F/ig2ahAEGtEHMnHLlLXy43rgRS+ruywIytNDDe677VzFiFxk8/rkMa5W+KNA==" saltValue="CFJxSs91k2Ar8VbBWV83cQ==" spinCount="100000" sheet="1" objects="1" scenarios="1"/>
  <mergeCells count="2">
    <mergeCell ref="B3:H3"/>
    <mergeCell ref="B4:H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heetViews>
  <sheetFormatPr baseColWidth="10" defaultColWidth="11.42578125" defaultRowHeight="15" x14ac:dyDescent="0.25"/>
  <cols>
    <col min="1" max="1" width="5.7109375" customWidth="1"/>
  </cols>
  <sheetData>
    <row r="3" spans="2:9" ht="23.25" x14ac:dyDescent="0.3">
      <c r="B3" s="191" t="s">
        <v>703</v>
      </c>
      <c r="C3" s="148"/>
      <c r="D3" s="148"/>
      <c r="E3" s="148"/>
      <c r="F3" s="148"/>
      <c r="G3" s="148"/>
      <c r="H3" s="148"/>
      <c r="I3" s="91"/>
    </row>
    <row r="4" spans="2:9" x14ac:dyDescent="0.25">
      <c r="B4" s="151" t="s">
        <v>704</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c r="I8" s="52"/>
    </row>
    <row r="9" spans="2:9" x14ac:dyDescent="0.25">
      <c r="B9" s="152"/>
      <c r="C9" s="152"/>
      <c r="D9" s="152"/>
      <c r="E9" s="152"/>
      <c r="F9" s="152"/>
      <c r="G9" s="152"/>
      <c r="H9" s="152"/>
      <c r="I9" s="52"/>
    </row>
    <row r="10" spans="2:9" x14ac:dyDescent="0.25">
      <c r="B10" s="152"/>
      <c r="C10" s="152"/>
      <c r="D10" s="152"/>
      <c r="E10" s="152"/>
      <c r="F10" s="152"/>
      <c r="G10" s="152"/>
      <c r="H10" s="152"/>
      <c r="I10" s="52"/>
    </row>
    <row r="11" spans="2:9" x14ac:dyDescent="0.25">
      <c r="B11" s="152"/>
      <c r="C11" s="152"/>
      <c r="D11" s="152"/>
      <c r="E11" s="152"/>
      <c r="F11" s="152"/>
      <c r="G11" s="152"/>
      <c r="H11" s="152"/>
      <c r="I11" s="52"/>
    </row>
    <row r="12" spans="2:9" x14ac:dyDescent="0.25">
      <c r="B12" s="52"/>
      <c r="C12" s="52"/>
      <c r="D12" s="52"/>
      <c r="E12" s="52"/>
      <c r="F12" s="52"/>
      <c r="G12" s="52"/>
      <c r="H12" s="52"/>
      <c r="I12" s="52"/>
    </row>
    <row r="13" spans="2:9" x14ac:dyDescent="0.25">
      <c r="B13" s="52"/>
      <c r="C13" s="52"/>
      <c r="D13" s="52"/>
      <c r="E13" s="52"/>
      <c r="F13" s="52"/>
      <c r="G13" s="52"/>
      <c r="H13" s="52"/>
    </row>
  </sheetData>
  <sheetProtection algorithmName="SHA-512" hashValue="u1QpUmR5q+Xk046+byEUz5pmKP+CZCiwQxWX1kKFCogRP3XDphUFZaQEfrvRXH8xQSs0cIy1vqGtXo3amX7Vpg==" saltValue="IubkrDKTY2NQ+gyzfIZqtg==" spinCount="100000" sheet="1" objects="1" scenarios="1"/>
  <mergeCells count="2">
    <mergeCell ref="B3:H3"/>
    <mergeCell ref="B4:H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0" t="s">
        <v>705</v>
      </c>
      <c r="C3" s="152"/>
      <c r="D3" s="152"/>
      <c r="E3" s="152"/>
      <c r="F3" s="152"/>
      <c r="G3" s="152"/>
      <c r="H3" s="152"/>
      <c r="I3" s="65"/>
    </row>
    <row r="4" spans="2:9" x14ac:dyDescent="0.25">
      <c r="B4" s="222" t="s">
        <v>706</v>
      </c>
      <c r="C4" s="148"/>
      <c r="D4" s="148"/>
      <c r="E4" s="148"/>
      <c r="F4" s="148"/>
      <c r="G4" s="148"/>
      <c r="H4" s="148"/>
      <c r="I4" s="52"/>
    </row>
    <row r="5" spans="2:9" x14ac:dyDescent="0.25">
      <c r="B5" s="148"/>
      <c r="C5" s="148"/>
      <c r="D5" s="148"/>
      <c r="E5" s="148"/>
      <c r="F5" s="148"/>
      <c r="G5" s="148"/>
      <c r="H5" s="148"/>
      <c r="I5" s="52"/>
    </row>
    <row r="6" spans="2:9" x14ac:dyDescent="0.25">
      <c r="B6" s="148"/>
      <c r="C6" s="148"/>
      <c r="D6" s="148"/>
      <c r="E6" s="148"/>
      <c r="F6" s="148"/>
      <c r="G6" s="148"/>
      <c r="H6" s="148"/>
    </row>
    <row r="7" spans="2:9" x14ac:dyDescent="0.25">
      <c r="B7" s="148"/>
      <c r="C7" s="148"/>
      <c r="D7" s="148"/>
      <c r="E7" s="148"/>
      <c r="F7" s="148"/>
      <c r="G7" s="148"/>
      <c r="H7" s="148"/>
    </row>
    <row r="8" spans="2:9" x14ac:dyDescent="0.25">
      <c r="B8" s="148"/>
      <c r="C8" s="148"/>
      <c r="D8" s="148"/>
      <c r="E8" s="148"/>
      <c r="F8" s="148"/>
      <c r="G8" s="148"/>
      <c r="H8" s="148"/>
    </row>
    <row r="9" spans="2:9" x14ac:dyDescent="0.25">
      <c r="B9" s="148"/>
      <c r="C9" s="148"/>
      <c r="D9" s="148"/>
      <c r="E9" s="148"/>
      <c r="F9" s="148"/>
      <c r="G9" s="148"/>
      <c r="H9" s="148"/>
    </row>
  </sheetData>
  <sheetProtection algorithmName="SHA-512" hashValue="sw/RV3+47PZniQiMR7S1RDOSqsJgKB4fiKH+gvA/11J0uaeq4pXvXI1rMHyIYy6DLT9uVCNzFBsbfjI/eITk5g==" saltValue="TJYsAo3vKzn2j8M/7m++PA==" spinCount="100000" sheet="1" objects="1" scenarios="1"/>
  <mergeCells count="2">
    <mergeCell ref="B3:H3"/>
    <mergeCell ref="B4:H9"/>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0" t="s">
        <v>707</v>
      </c>
      <c r="C3" s="152"/>
      <c r="D3" s="152"/>
      <c r="E3" s="152"/>
      <c r="F3" s="152"/>
      <c r="G3" s="152"/>
      <c r="H3" s="152"/>
      <c r="I3" s="65"/>
    </row>
    <row r="4" spans="2:9" x14ac:dyDescent="0.25">
      <c r="B4" s="151" t="s">
        <v>708</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row>
    <row r="9" spans="2:9" x14ac:dyDescent="0.25">
      <c r="B9" s="152"/>
      <c r="C9" s="152"/>
      <c r="D9" s="152"/>
      <c r="E9" s="152"/>
      <c r="F9" s="152"/>
      <c r="G9" s="152"/>
      <c r="H9" s="152"/>
    </row>
    <row r="10" spans="2:9" x14ac:dyDescent="0.25">
      <c r="B10" s="152"/>
      <c r="C10" s="152"/>
      <c r="D10" s="152"/>
      <c r="E10" s="152"/>
      <c r="F10" s="152"/>
      <c r="G10" s="152"/>
      <c r="H10" s="152"/>
    </row>
  </sheetData>
  <sheetProtection algorithmName="SHA-512" hashValue="4fpXqg02ZcWJMdOn2dIWj/1GZ0ZNQKK9Y50lLp0FchUQQ8pwgce4P4d61MMg0eZYCji7CISgAeGDuifKPgkeIg==" saltValue="q+SNULzS/ozPS3SDMer0Zg==" spinCount="100000" sheet="1" objects="1" scenarios="1"/>
  <mergeCells count="2">
    <mergeCell ref="B3:H3"/>
    <mergeCell ref="B4:H1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showRowColHeaders="0" workbookViewId="0">
      <selection activeCell="K12" sqref="K12"/>
    </sheetView>
  </sheetViews>
  <sheetFormatPr baseColWidth="10" defaultColWidth="11.42578125" defaultRowHeight="15" x14ac:dyDescent="0.25"/>
  <cols>
    <col min="1" max="1" width="5.7109375" customWidth="1"/>
  </cols>
  <sheetData>
    <row r="3" spans="2:9" ht="18.75" x14ac:dyDescent="0.3">
      <c r="B3" s="130" t="s">
        <v>709</v>
      </c>
      <c r="C3" s="152"/>
      <c r="D3" s="152"/>
      <c r="E3" s="152"/>
      <c r="F3" s="152"/>
      <c r="G3" s="152"/>
      <c r="H3" s="152"/>
      <c r="I3" s="65"/>
    </row>
    <row r="4" spans="2:9" x14ac:dyDescent="0.25">
      <c r="B4" s="151" t="s">
        <v>710</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c r="I8" s="52"/>
    </row>
    <row r="9" spans="2:9" x14ac:dyDescent="0.25">
      <c r="B9" s="152"/>
      <c r="C9" s="152"/>
      <c r="D9" s="152"/>
      <c r="E9" s="152"/>
      <c r="F9" s="152"/>
      <c r="G9" s="152"/>
      <c r="H9" s="152"/>
      <c r="I9" s="52"/>
    </row>
    <row r="10" spans="2:9" x14ac:dyDescent="0.25">
      <c r="B10" s="152"/>
      <c r="C10" s="152"/>
      <c r="D10" s="152"/>
      <c r="E10" s="152"/>
      <c r="F10" s="152"/>
      <c r="G10" s="152"/>
      <c r="H10" s="152"/>
      <c r="I10" s="52"/>
    </row>
    <row r="11" spans="2:9" x14ac:dyDescent="0.25">
      <c r="B11" s="152"/>
      <c r="C11" s="152"/>
      <c r="D11" s="152"/>
      <c r="E11" s="152"/>
      <c r="F11" s="152"/>
      <c r="G11" s="152"/>
      <c r="H11" s="152"/>
    </row>
    <row r="12" spans="2:9" x14ac:dyDescent="0.25">
      <c r="B12" s="152"/>
      <c r="C12" s="152"/>
      <c r="D12" s="152"/>
      <c r="E12" s="152"/>
      <c r="F12" s="152"/>
      <c r="G12" s="152"/>
      <c r="H12" s="152"/>
    </row>
  </sheetData>
  <sheetProtection algorithmName="SHA-512" hashValue="hZneybvFn0shyXdrMDsSSLMOzAfndqH0TvDf/4lL08A45Zu0KuDn7SMvxXsJU+PPX7NF1yvH3Bu7iLn+YWbegg==" saltValue="2jZZJc8iOpFD/ohXsz6ezg==" spinCount="100000" sheet="1" objects="1" scenarios="1"/>
  <mergeCells count="2">
    <mergeCell ref="B3:H3"/>
    <mergeCell ref="B4:H1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0" t="s">
        <v>711</v>
      </c>
      <c r="C3" s="152"/>
      <c r="D3" s="152"/>
      <c r="E3" s="152"/>
      <c r="F3" s="152"/>
      <c r="G3" s="152"/>
      <c r="H3" s="152"/>
      <c r="I3" s="65"/>
    </row>
    <row r="4" spans="2:9" x14ac:dyDescent="0.25">
      <c r="B4" s="151" t="s">
        <v>712</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c r="I8" s="52"/>
    </row>
    <row r="9" spans="2:9" x14ac:dyDescent="0.25">
      <c r="B9" s="148"/>
      <c r="C9" s="148"/>
      <c r="D9" s="148"/>
      <c r="E9" s="148"/>
      <c r="F9" s="148"/>
      <c r="G9" s="148"/>
      <c r="H9" s="148"/>
      <c r="I9" s="52"/>
    </row>
    <row r="10" spans="2:9" x14ac:dyDescent="0.25">
      <c r="B10" s="148"/>
      <c r="C10" s="148"/>
      <c r="D10" s="148"/>
      <c r="E10" s="148"/>
      <c r="F10" s="148"/>
      <c r="G10" s="148"/>
      <c r="H10" s="148"/>
      <c r="I10" s="52"/>
    </row>
    <row r="11" spans="2:9" x14ac:dyDescent="0.25">
      <c r="B11" s="148"/>
      <c r="C11" s="148"/>
      <c r="D11" s="148"/>
      <c r="E11" s="148"/>
      <c r="F11" s="148"/>
      <c r="G11" s="148"/>
      <c r="H11" s="148"/>
      <c r="I11" s="52"/>
    </row>
    <row r="12" spans="2:9" x14ac:dyDescent="0.25">
      <c r="B12" s="148"/>
      <c r="C12" s="148"/>
      <c r="D12" s="148"/>
      <c r="E12" s="148"/>
      <c r="F12" s="148"/>
      <c r="G12" s="148"/>
      <c r="H12" s="148"/>
      <c r="I12" s="52"/>
    </row>
    <row r="13" spans="2:9" x14ac:dyDescent="0.25">
      <c r="B13" s="148"/>
      <c r="C13" s="148"/>
      <c r="D13" s="148"/>
      <c r="E13" s="148"/>
      <c r="F13" s="148"/>
      <c r="G13" s="148"/>
      <c r="H13" s="148"/>
    </row>
    <row r="14" spans="2:9" x14ac:dyDescent="0.25">
      <c r="B14" s="148"/>
      <c r="C14" s="148"/>
      <c r="D14" s="148"/>
      <c r="E14" s="148"/>
      <c r="F14" s="148"/>
      <c r="G14" s="148"/>
      <c r="H14" s="148"/>
    </row>
    <row r="15" spans="2:9" x14ac:dyDescent="0.25">
      <c r="B15" s="148"/>
      <c r="C15" s="148"/>
      <c r="D15" s="148"/>
      <c r="E15" s="148"/>
      <c r="F15" s="148"/>
      <c r="G15" s="148"/>
      <c r="H15" s="148"/>
    </row>
  </sheetData>
  <sheetProtection algorithmName="SHA-512" hashValue="aOPnU4Sojg1+HTgPthaFcIPadTnz6dJX5Ex/nRqj1s830rqnBEhtlV0siCqfj1YnK6kkIebkbCES15HCmo+sXg==" saltValue="boCRqHTSoD2gMjDK5xMU6g==" spinCount="100000" sheet="1" objects="1" scenarios="1"/>
  <mergeCells count="2">
    <mergeCell ref="B3:H3"/>
    <mergeCell ref="B4:H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topLeftCell="A8" zoomScaleNormal="100" workbookViewId="0">
      <selection activeCell="B15" sqref="B15:N15"/>
    </sheetView>
  </sheetViews>
  <sheetFormatPr baseColWidth="10" defaultColWidth="11.42578125" defaultRowHeight="18.75" x14ac:dyDescent="0.4"/>
  <cols>
    <col min="1" max="1" width="5.7109375" style="32" customWidth="1"/>
    <col min="2" max="16384" width="11.42578125" style="32"/>
  </cols>
  <sheetData>
    <row r="6" spans="2:14" x14ac:dyDescent="0.4">
      <c r="B6" s="121"/>
      <c r="C6" s="121"/>
      <c r="D6" s="121"/>
      <c r="E6" s="121"/>
      <c r="F6" s="121"/>
      <c r="G6" s="121"/>
      <c r="H6" s="121"/>
      <c r="I6" s="121"/>
      <c r="J6" s="121"/>
      <c r="K6" s="121"/>
      <c r="L6" s="121"/>
      <c r="M6" s="121"/>
      <c r="N6" s="121"/>
    </row>
    <row r="8" spans="2:14" ht="105" customHeight="1" x14ac:dyDescent="0.4">
      <c r="B8" s="119" t="s">
        <v>555</v>
      </c>
      <c r="C8" s="120"/>
      <c r="D8" s="120"/>
      <c r="E8" s="120"/>
      <c r="F8" s="120"/>
      <c r="G8" s="120"/>
      <c r="H8" s="120"/>
      <c r="I8" s="120"/>
      <c r="J8" s="120"/>
      <c r="K8" s="120"/>
      <c r="L8" s="120"/>
      <c r="M8" s="120"/>
      <c r="N8" s="120"/>
    </row>
    <row r="9" spans="2:14" ht="44.25" x14ac:dyDescent="0.4">
      <c r="B9" s="63"/>
      <c r="C9" s="63"/>
      <c r="D9" s="63"/>
      <c r="E9" s="63"/>
      <c r="F9" s="63"/>
      <c r="G9" s="63"/>
      <c r="H9" s="63"/>
      <c r="I9" s="63"/>
      <c r="J9" s="63"/>
      <c r="K9" s="63"/>
      <c r="L9" s="63"/>
      <c r="M9" s="63"/>
      <c r="N9" s="63"/>
    </row>
    <row r="10" spans="2:14" x14ac:dyDescent="0.4">
      <c r="B10" s="45"/>
    </row>
    <row r="11" spans="2:14" ht="56.25" customHeight="1" x14ac:dyDescent="0.4">
      <c r="B11" s="122" t="s">
        <v>556</v>
      </c>
      <c r="C11" s="123"/>
      <c r="D11" s="124"/>
      <c r="E11" s="125"/>
      <c r="F11" s="125"/>
      <c r="G11" s="125"/>
      <c r="H11" s="125"/>
      <c r="I11" s="125"/>
      <c r="J11" s="125"/>
      <c r="K11" s="125"/>
      <c r="L11" s="125"/>
      <c r="M11" s="125"/>
      <c r="N11" s="125"/>
    </row>
    <row r="12" spans="2:14" ht="23.25" x14ac:dyDescent="0.5">
      <c r="B12" s="44"/>
      <c r="C12" s="44"/>
      <c r="D12" s="128"/>
      <c r="E12" s="129"/>
      <c r="F12" s="129"/>
      <c r="G12" s="129"/>
      <c r="H12" s="129"/>
      <c r="I12" s="129"/>
      <c r="J12" s="129"/>
      <c r="K12" s="129"/>
      <c r="L12" s="129"/>
      <c r="M12" s="129"/>
      <c r="N12" s="129"/>
    </row>
    <row r="13" spans="2:14" ht="23.25" x14ac:dyDescent="0.5">
      <c r="B13" s="44"/>
      <c r="C13" s="44"/>
      <c r="D13" s="129"/>
      <c r="E13" s="129"/>
      <c r="F13" s="129"/>
      <c r="G13" s="129"/>
      <c r="H13" s="129"/>
      <c r="I13" s="129"/>
      <c r="J13" s="129"/>
      <c r="K13" s="129"/>
      <c r="L13" s="129"/>
      <c r="M13" s="129"/>
      <c r="N13" s="129"/>
    </row>
    <row r="15" spans="2:14" ht="32.25" x14ac:dyDescent="0.65">
      <c r="B15" s="126" t="s">
        <v>557</v>
      </c>
      <c r="C15" s="126"/>
      <c r="D15" s="126"/>
      <c r="E15" s="126"/>
      <c r="F15" s="126"/>
      <c r="G15" s="126"/>
      <c r="H15" s="126"/>
      <c r="I15" s="126"/>
      <c r="J15" s="126"/>
      <c r="K15" s="126"/>
      <c r="L15" s="126"/>
      <c r="M15" s="126"/>
      <c r="N15" s="126"/>
    </row>
    <row r="17" spans="2:14" ht="32.25" x14ac:dyDescent="0.65">
      <c r="B17" s="127" t="s">
        <v>558</v>
      </c>
      <c r="C17" s="127"/>
      <c r="D17" s="127"/>
      <c r="E17" s="127"/>
      <c r="F17" s="127"/>
      <c r="G17" s="127"/>
      <c r="H17" s="127"/>
      <c r="I17" s="127"/>
      <c r="J17" s="127"/>
      <c r="K17" s="127"/>
      <c r="L17" s="127"/>
      <c r="M17" s="127"/>
      <c r="N17" s="127"/>
    </row>
    <row r="19" spans="2:14" ht="32.25" x14ac:dyDescent="0.65">
      <c r="B19" s="118" t="s">
        <v>559</v>
      </c>
      <c r="C19" s="118"/>
      <c r="D19" s="118"/>
      <c r="E19" s="118"/>
      <c r="F19" s="118"/>
      <c r="G19" s="118"/>
      <c r="H19" s="118"/>
      <c r="I19" s="118"/>
      <c r="J19" s="118"/>
      <c r="K19" s="118"/>
      <c r="L19" s="118"/>
      <c r="M19" s="118"/>
      <c r="N19" s="118"/>
    </row>
  </sheetData>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5" x14ac:dyDescent="0.25"/>
  <cols>
    <col min="1" max="1" width="5.7109375" customWidth="1"/>
  </cols>
  <sheetData>
    <row r="3" spans="2:9" ht="18.75" x14ac:dyDescent="0.3">
      <c r="B3" s="130" t="s">
        <v>713</v>
      </c>
      <c r="C3" s="152"/>
      <c r="D3" s="152"/>
      <c r="E3" s="152"/>
      <c r="F3" s="152"/>
      <c r="G3" s="152"/>
      <c r="H3" s="152"/>
      <c r="I3" s="65"/>
    </row>
    <row r="4" spans="2:9" x14ac:dyDescent="0.25">
      <c r="B4" s="151" t="s">
        <v>714</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c r="I8" s="52"/>
    </row>
    <row r="9" spans="2:9" x14ac:dyDescent="0.25">
      <c r="B9" s="152"/>
      <c r="C9" s="152"/>
      <c r="D9" s="152"/>
      <c r="E9" s="152"/>
      <c r="F9" s="152"/>
      <c r="G9" s="152"/>
      <c r="H9" s="152"/>
      <c r="I9" s="52"/>
    </row>
    <row r="10" spans="2:9" x14ac:dyDescent="0.25">
      <c r="B10" s="52"/>
      <c r="C10" s="52"/>
      <c r="D10" s="52"/>
      <c r="E10" s="52"/>
      <c r="F10" s="52"/>
      <c r="G10" s="52"/>
      <c r="H10" s="52"/>
      <c r="I10" s="52"/>
    </row>
  </sheetData>
  <sheetProtection algorithmName="SHA-512" hashValue="RjKZ6mwT2Nh45YDGCZG2TuVgZMLxf8KIsKux6QUNWnv/gxIGRR90d3aQz5fQ28f58itSzyyoH6ghaQoNJK15XA==" saltValue="poxiOxcagfjj3Fb+xEkweg==" spinCount="100000" sheet="1" objects="1" scenarios="1"/>
  <mergeCells count="2">
    <mergeCell ref="B3:H3"/>
    <mergeCell ref="B4:H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5" x14ac:dyDescent="0.25"/>
  <cols>
    <col min="1" max="1" width="5.7109375" customWidth="1"/>
  </cols>
  <sheetData>
    <row r="3" spans="2:9" x14ac:dyDescent="0.25">
      <c r="B3" s="130" t="s">
        <v>715</v>
      </c>
      <c r="C3" s="152"/>
      <c r="D3" s="152"/>
      <c r="E3" s="152"/>
      <c r="F3" s="152"/>
      <c r="G3" s="152"/>
      <c r="H3" s="152"/>
      <c r="I3" s="152"/>
    </row>
    <row r="4" spans="2:9" x14ac:dyDescent="0.25">
      <c r="B4" s="222" t="s">
        <v>716</v>
      </c>
      <c r="C4" s="152"/>
      <c r="D4" s="152"/>
      <c r="E4" s="152"/>
      <c r="F4" s="152"/>
      <c r="G4" s="152"/>
      <c r="H4" s="152"/>
      <c r="I4" s="152"/>
    </row>
    <row r="5" spans="2:9" x14ac:dyDescent="0.25">
      <c r="B5" s="152"/>
      <c r="C5" s="152"/>
      <c r="D5" s="152"/>
      <c r="E5" s="152"/>
      <c r="F5" s="152"/>
      <c r="G5" s="152"/>
      <c r="H5" s="152"/>
      <c r="I5" s="152"/>
    </row>
    <row r="6" spans="2:9" x14ac:dyDescent="0.25">
      <c r="B6" s="152"/>
      <c r="C6" s="152"/>
      <c r="D6" s="152"/>
      <c r="E6" s="152"/>
      <c r="F6" s="152"/>
      <c r="G6" s="152"/>
      <c r="H6" s="152"/>
      <c r="I6" s="152"/>
    </row>
    <row r="7" spans="2:9" x14ac:dyDescent="0.25">
      <c r="B7" s="152"/>
      <c r="C7" s="152"/>
      <c r="D7" s="152"/>
      <c r="E7" s="152"/>
      <c r="F7" s="152"/>
      <c r="G7" s="152"/>
      <c r="H7" s="152"/>
      <c r="I7" s="152"/>
    </row>
    <row r="8" spans="2:9" x14ac:dyDescent="0.25">
      <c r="B8" s="152"/>
      <c r="C8" s="152"/>
      <c r="D8" s="152"/>
      <c r="E8" s="152"/>
      <c r="F8" s="152"/>
      <c r="G8" s="152"/>
      <c r="H8" s="152"/>
      <c r="I8" s="152"/>
    </row>
    <row r="9" spans="2:9" x14ac:dyDescent="0.25">
      <c r="B9" s="152"/>
      <c r="C9" s="152"/>
      <c r="D9" s="152"/>
      <c r="E9" s="152"/>
      <c r="F9" s="152"/>
      <c r="G9" s="152"/>
      <c r="H9" s="152"/>
      <c r="I9" s="152"/>
    </row>
    <row r="10" spans="2:9" x14ac:dyDescent="0.25">
      <c r="B10" s="152"/>
      <c r="C10" s="152"/>
      <c r="D10" s="152"/>
      <c r="E10" s="152"/>
      <c r="F10" s="152"/>
      <c r="G10" s="152"/>
      <c r="H10" s="152"/>
      <c r="I10" s="152"/>
    </row>
    <row r="11" spans="2:9" x14ac:dyDescent="0.25">
      <c r="B11" s="152"/>
      <c r="C11" s="152"/>
      <c r="D11" s="152"/>
      <c r="E11" s="152"/>
      <c r="F11" s="152"/>
      <c r="G11" s="152"/>
      <c r="H11" s="152"/>
      <c r="I11" s="152"/>
    </row>
    <row r="12" spans="2:9" x14ac:dyDescent="0.25">
      <c r="B12" s="152"/>
      <c r="C12" s="152"/>
      <c r="D12" s="152"/>
      <c r="E12" s="152"/>
      <c r="F12" s="152"/>
      <c r="G12" s="152"/>
      <c r="H12" s="152"/>
      <c r="I12" s="152"/>
    </row>
    <row r="13" spans="2:9" x14ac:dyDescent="0.25">
      <c r="B13" s="152"/>
      <c r="C13" s="152"/>
      <c r="D13" s="152"/>
      <c r="E13" s="152"/>
      <c r="F13" s="152"/>
      <c r="G13" s="152"/>
      <c r="H13" s="152"/>
      <c r="I13" s="152"/>
    </row>
    <row r="14" spans="2:9" x14ac:dyDescent="0.25">
      <c r="B14" s="152"/>
      <c r="C14" s="152"/>
      <c r="D14" s="152"/>
      <c r="E14" s="152"/>
      <c r="F14" s="152"/>
      <c r="G14" s="152"/>
      <c r="H14" s="152"/>
      <c r="I14" s="152"/>
    </row>
    <row r="15" spans="2:9" x14ac:dyDescent="0.25">
      <c r="B15" s="152"/>
      <c r="C15" s="152"/>
      <c r="D15" s="152"/>
      <c r="E15" s="152"/>
      <c r="F15" s="152"/>
      <c r="G15" s="152"/>
      <c r="H15" s="152"/>
      <c r="I15" s="152"/>
    </row>
    <row r="16" spans="2:9" x14ac:dyDescent="0.25">
      <c r="B16" s="152"/>
      <c r="C16" s="152"/>
      <c r="D16" s="152"/>
      <c r="E16" s="152"/>
      <c r="F16" s="152"/>
      <c r="G16" s="152"/>
      <c r="H16" s="152"/>
      <c r="I16" s="152"/>
    </row>
    <row r="17" spans="2:9" x14ac:dyDescent="0.25">
      <c r="B17" s="152"/>
      <c r="C17" s="152"/>
      <c r="D17" s="152"/>
      <c r="E17" s="152"/>
      <c r="F17" s="152"/>
      <c r="G17" s="152"/>
      <c r="H17" s="152"/>
      <c r="I17" s="152"/>
    </row>
    <row r="18" spans="2:9" x14ac:dyDescent="0.25">
      <c r="B18" s="152"/>
      <c r="C18" s="152"/>
      <c r="D18" s="152"/>
      <c r="E18" s="152"/>
      <c r="F18" s="152"/>
      <c r="G18" s="152"/>
      <c r="H18" s="152"/>
      <c r="I18" s="152"/>
    </row>
  </sheetData>
  <sheetProtection algorithmName="SHA-512" hashValue="AwLS7GEeMX2vcgAF9zKfNvGWzsjq0DkCm6U5T6gxBFmZUX2VVsbU/HqHimaOiqdcZ8Vz4p9JNXglnA7Qa/MtJA==" saltValue="FCl7oTZsfzyMkD2s7Ewj7w==" spinCount="100000" sheet="1" objects="1" scenarios="1"/>
  <mergeCells count="2">
    <mergeCell ref="B3:I3"/>
    <mergeCell ref="B4:I18"/>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5" x14ac:dyDescent="0.25"/>
  <cols>
    <col min="1" max="1" width="5.7109375" customWidth="1"/>
  </cols>
  <sheetData>
    <row r="3" spans="2:10" ht="18.75" x14ac:dyDescent="0.3">
      <c r="B3" s="130" t="s">
        <v>717</v>
      </c>
      <c r="C3" s="152"/>
      <c r="D3" s="152"/>
      <c r="E3" s="152"/>
      <c r="F3" s="152"/>
      <c r="G3" s="152"/>
      <c r="H3" s="152"/>
      <c r="I3" s="65"/>
      <c r="J3" s="65"/>
    </row>
    <row r="4" spans="2:10" x14ac:dyDescent="0.25">
      <c r="B4" s="222" t="s">
        <v>718</v>
      </c>
      <c r="C4" s="152"/>
      <c r="D4" s="152"/>
      <c r="E4" s="152"/>
      <c r="F4" s="152"/>
      <c r="G4" s="152"/>
      <c r="H4" s="152"/>
      <c r="I4" s="52"/>
      <c r="J4" s="52"/>
    </row>
    <row r="5" spans="2:10" x14ac:dyDescent="0.25">
      <c r="B5" s="152"/>
      <c r="C5" s="152"/>
      <c r="D5" s="152"/>
      <c r="E5" s="152"/>
      <c r="F5" s="152"/>
      <c r="G5" s="152"/>
      <c r="H5" s="152"/>
      <c r="I5" s="52"/>
      <c r="J5" s="52"/>
    </row>
    <row r="6" spans="2:10" x14ac:dyDescent="0.25">
      <c r="B6" s="152"/>
      <c r="C6" s="152"/>
      <c r="D6" s="152"/>
      <c r="E6" s="152"/>
      <c r="F6" s="152"/>
      <c r="G6" s="152"/>
      <c r="H6" s="152"/>
      <c r="I6" s="52"/>
      <c r="J6" s="52"/>
    </row>
    <row r="7" spans="2:10" x14ac:dyDescent="0.25">
      <c r="B7" s="152"/>
      <c r="C7" s="152"/>
      <c r="D7" s="152"/>
      <c r="E7" s="152"/>
      <c r="F7" s="152"/>
      <c r="G7" s="152"/>
      <c r="H7" s="152"/>
      <c r="I7" s="52"/>
      <c r="J7" s="52"/>
    </row>
    <row r="8" spans="2:10" x14ac:dyDescent="0.25">
      <c r="B8" s="152"/>
      <c r="C8" s="152"/>
      <c r="D8" s="152"/>
      <c r="E8" s="152"/>
      <c r="F8" s="152"/>
      <c r="G8" s="152"/>
      <c r="H8" s="152"/>
      <c r="I8" s="52"/>
      <c r="J8" s="52"/>
    </row>
    <row r="9" spans="2:10" x14ac:dyDescent="0.25">
      <c r="B9" s="152"/>
      <c r="C9" s="152"/>
      <c r="D9" s="152"/>
      <c r="E9" s="152"/>
      <c r="F9" s="152"/>
      <c r="G9" s="152"/>
      <c r="H9" s="152"/>
      <c r="I9" s="52"/>
      <c r="J9" s="52"/>
    </row>
    <row r="10" spans="2:10" x14ac:dyDescent="0.25">
      <c r="B10" s="152"/>
      <c r="C10" s="152"/>
      <c r="D10" s="152"/>
      <c r="E10" s="152"/>
      <c r="F10" s="152"/>
      <c r="G10" s="152"/>
      <c r="H10" s="152"/>
      <c r="I10" s="52"/>
      <c r="J10" s="52"/>
    </row>
    <row r="11" spans="2:10" x14ac:dyDescent="0.25">
      <c r="B11" s="152"/>
      <c r="C11" s="152"/>
      <c r="D11" s="152"/>
      <c r="E11" s="152"/>
      <c r="F11" s="152"/>
      <c r="G11" s="152"/>
      <c r="H11" s="152"/>
      <c r="I11" s="52"/>
      <c r="J11" s="52"/>
    </row>
    <row r="12" spans="2:10" x14ac:dyDescent="0.25">
      <c r="B12" s="152"/>
      <c r="C12" s="152"/>
      <c r="D12" s="152"/>
      <c r="E12" s="152"/>
      <c r="F12" s="152"/>
      <c r="G12" s="152"/>
      <c r="H12" s="152"/>
      <c r="I12" s="52"/>
      <c r="J12" s="52"/>
    </row>
    <row r="13" spans="2:10" x14ac:dyDescent="0.25">
      <c r="B13" s="152"/>
      <c r="C13" s="152"/>
      <c r="D13" s="152"/>
      <c r="E13" s="152"/>
      <c r="F13" s="152"/>
      <c r="G13" s="152"/>
      <c r="H13" s="152"/>
      <c r="I13" s="52"/>
      <c r="J13" s="52"/>
    </row>
    <row r="14" spans="2:10" x14ac:dyDescent="0.25">
      <c r="B14" s="152"/>
      <c r="C14" s="152"/>
      <c r="D14" s="152"/>
      <c r="E14" s="152"/>
      <c r="F14" s="152"/>
      <c r="G14" s="152"/>
      <c r="H14" s="152"/>
      <c r="I14" s="52"/>
      <c r="J14" s="52"/>
    </row>
    <row r="15" spans="2:10" x14ac:dyDescent="0.25">
      <c r="B15" s="152"/>
      <c r="C15" s="152"/>
      <c r="D15" s="152"/>
      <c r="E15" s="152"/>
      <c r="F15" s="152"/>
      <c r="G15" s="152"/>
      <c r="H15" s="152"/>
      <c r="I15" s="52"/>
      <c r="J15" s="52"/>
    </row>
    <row r="16" spans="2:10" x14ac:dyDescent="0.25">
      <c r="B16" s="152"/>
      <c r="C16" s="152"/>
      <c r="D16" s="152"/>
      <c r="E16" s="152"/>
      <c r="F16" s="152"/>
      <c r="G16" s="152"/>
      <c r="H16" s="152"/>
      <c r="I16" s="52"/>
      <c r="J16" s="52"/>
    </row>
    <row r="17" spans="2:10" x14ac:dyDescent="0.25">
      <c r="B17" s="152"/>
      <c r="C17" s="152"/>
      <c r="D17" s="152"/>
      <c r="E17" s="152"/>
      <c r="F17" s="152"/>
      <c r="G17" s="152"/>
      <c r="H17" s="152"/>
      <c r="I17" s="52"/>
      <c r="J17" s="52"/>
    </row>
    <row r="18" spans="2:10" x14ac:dyDescent="0.25">
      <c r="B18" s="152"/>
      <c r="C18" s="152"/>
      <c r="D18" s="152"/>
      <c r="E18" s="152"/>
      <c r="F18" s="152"/>
      <c r="G18" s="152"/>
      <c r="H18" s="152"/>
      <c r="I18" s="52"/>
      <c r="J18" s="52"/>
    </row>
    <row r="19" spans="2:10" x14ac:dyDescent="0.25">
      <c r="B19" s="152"/>
      <c r="C19" s="152"/>
      <c r="D19" s="152"/>
      <c r="E19" s="152"/>
      <c r="F19" s="152"/>
      <c r="G19" s="152"/>
      <c r="H19" s="152"/>
    </row>
  </sheetData>
  <sheetProtection algorithmName="SHA-512" hashValue="kmQz7KzmBPjTvG+tW/0MQkwXIPiOHtc7gUBcGP4LRiA36rYTdvtVSqKlHejaEp2fS0ywwZ/7Oxw5PT5ZG38MqA==" saltValue="GW5rBWfwWvX0y6QjEmp7OQ==" spinCount="100000" sheet="1" objects="1" scenarios="1"/>
  <mergeCells count="2">
    <mergeCell ref="B3:H3"/>
    <mergeCell ref="B4:H19"/>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0" t="s">
        <v>719</v>
      </c>
      <c r="C3" s="152"/>
      <c r="D3" s="152"/>
      <c r="E3" s="152"/>
      <c r="F3" s="152"/>
      <c r="G3" s="152"/>
      <c r="H3" s="152"/>
      <c r="I3" s="65"/>
    </row>
    <row r="4" spans="2:9" x14ac:dyDescent="0.25">
      <c r="B4" s="222" t="s">
        <v>720</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c r="I8" s="52"/>
    </row>
    <row r="9" spans="2:9" x14ac:dyDescent="0.25">
      <c r="B9" s="152"/>
      <c r="C9" s="152"/>
      <c r="D9" s="152"/>
      <c r="E9" s="152"/>
      <c r="F9" s="152"/>
      <c r="G9" s="152"/>
      <c r="H9" s="152"/>
      <c r="I9" s="52"/>
    </row>
    <row r="10" spans="2:9" x14ac:dyDescent="0.25">
      <c r="B10" s="152"/>
      <c r="C10" s="152"/>
      <c r="D10" s="152"/>
      <c r="E10" s="152"/>
      <c r="F10" s="152"/>
      <c r="G10" s="152"/>
      <c r="H10" s="152"/>
      <c r="I10" s="52"/>
    </row>
    <row r="11" spans="2:9" x14ac:dyDescent="0.25">
      <c r="B11" s="152"/>
      <c r="C11" s="152"/>
      <c r="D11" s="152"/>
      <c r="E11" s="152"/>
      <c r="F11" s="152"/>
      <c r="G11" s="152"/>
      <c r="H11" s="152"/>
      <c r="I11" s="52"/>
    </row>
    <row r="12" spans="2:9" x14ac:dyDescent="0.25">
      <c r="B12" s="152"/>
      <c r="C12" s="152"/>
      <c r="D12" s="152"/>
      <c r="E12" s="152"/>
      <c r="F12" s="152"/>
      <c r="G12" s="152"/>
      <c r="H12" s="152"/>
      <c r="I12" s="52"/>
    </row>
    <row r="13" spans="2:9" x14ac:dyDescent="0.25">
      <c r="B13" s="152"/>
      <c r="C13" s="152"/>
      <c r="D13" s="152"/>
      <c r="E13" s="152"/>
      <c r="F13" s="152"/>
      <c r="G13" s="152"/>
      <c r="H13" s="152"/>
      <c r="I13" s="52"/>
    </row>
    <row r="14" spans="2:9" x14ac:dyDescent="0.25">
      <c r="B14" s="152"/>
      <c r="C14" s="152"/>
      <c r="D14" s="152"/>
      <c r="E14" s="152"/>
      <c r="F14" s="152"/>
      <c r="G14" s="152"/>
      <c r="H14" s="152"/>
      <c r="I14" s="52"/>
    </row>
    <row r="15" spans="2:9" x14ac:dyDescent="0.25">
      <c r="B15" s="152"/>
      <c r="C15" s="152"/>
      <c r="D15" s="152"/>
      <c r="E15" s="152"/>
      <c r="F15" s="152"/>
      <c r="G15" s="152"/>
      <c r="H15" s="152"/>
      <c r="I15" s="52"/>
    </row>
    <row r="16" spans="2:9" x14ac:dyDescent="0.25">
      <c r="B16" s="152"/>
      <c r="C16" s="152"/>
      <c r="D16" s="152"/>
      <c r="E16" s="152"/>
      <c r="F16" s="152"/>
      <c r="G16" s="152"/>
      <c r="H16" s="152"/>
      <c r="I16" s="52"/>
    </row>
    <row r="17" spans="2:9" x14ac:dyDescent="0.25">
      <c r="B17" s="152"/>
      <c r="C17" s="152"/>
      <c r="D17" s="152"/>
      <c r="E17" s="152"/>
      <c r="F17" s="152"/>
      <c r="G17" s="152"/>
      <c r="H17" s="152"/>
      <c r="I17" s="52"/>
    </row>
    <row r="18" spans="2:9" x14ac:dyDescent="0.25">
      <c r="B18" s="52"/>
      <c r="C18" s="52"/>
      <c r="D18" s="52"/>
      <c r="E18" s="52"/>
      <c r="F18" s="52"/>
      <c r="G18" s="52"/>
      <c r="H18" s="52"/>
      <c r="I18" s="52"/>
    </row>
  </sheetData>
  <sheetProtection algorithmName="SHA-512" hashValue="SY+8EdFx3ETOkP31T1K8NztVehGJGO74ls+OwVar8Pw3zrMKk62K7USGwoQmssT48hrX851ZV7ftTOwcQtkv7Q==" saltValue="Nhh79Ogd2Epcdhyw5JWmgA==" spinCount="100000" sheet="1" objects="1" scenarios="1"/>
  <mergeCells count="2">
    <mergeCell ref="B3:H3"/>
    <mergeCell ref="B4:H1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D3D8E-2B3E-44E3-A084-BAAC1B54F721}">
  <sheetPr codeName="Hoja34"/>
  <dimension ref="B3:I18"/>
  <sheetViews>
    <sheetView showGridLines="0" showRowColHeaders="0" workbookViewId="0"/>
  </sheetViews>
  <sheetFormatPr baseColWidth="10" defaultColWidth="11.42578125" defaultRowHeight="15" x14ac:dyDescent="0.25"/>
  <cols>
    <col min="1" max="1" width="5.7109375" customWidth="1"/>
  </cols>
  <sheetData>
    <row r="3" spans="2:9" ht="18.75" x14ac:dyDescent="0.3">
      <c r="B3" s="130" t="s">
        <v>721</v>
      </c>
      <c r="C3" s="152"/>
      <c r="D3" s="152"/>
      <c r="E3" s="152"/>
      <c r="F3" s="152"/>
      <c r="G3" s="152"/>
      <c r="H3" s="152"/>
      <c r="I3" s="65"/>
    </row>
    <row r="4" spans="2:9" x14ac:dyDescent="0.25">
      <c r="B4" s="151" t="s">
        <v>722</v>
      </c>
      <c r="C4" s="152"/>
      <c r="D4" s="152"/>
      <c r="E4" s="152"/>
      <c r="F4" s="152"/>
      <c r="G4" s="152"/>
      <c r="H4" s="152"/>
      <c r="I4" s="52"/>
    </row>
    <row r="5" spans="2:9" x14ac:dyDescent="0.25">
      <c r="B5" s="152"/>
      <c r="C5" s="152"/>
      <c r="D5" s="152"/>
      <c r="E5" s="152"/>
      <c r="F5" s="152"/>
      <c r="G5" s="152"/>
      <c r="H5" s="152"/>
      <c r="I5" s="52"/>
    </row>
    <row r="6" spans="2:9" x14ac:dyDescent="0.25">
      <c r="B6" s="152"/>
      <c r="C6" s="152"/>
      <c r="D6" s="152"/>
      <c r="E6" s="152"/>
      <c r="F6" s="152"/>
      <c r="G6" s="152"/>
      <c r="H6" s="152"/>
      <c r="I6" s="52"/>
    </row>
    <row r="7" spans="2:9" x14ac:dyDescent="0.25">
      <c r="B7" s="152"/>
      <c r="C7" s="152"/>
      <c r="D7" s="152"/>
      <c r="E7" s="152"/>
      <c r="F7" s="152"/>
      <c r="G7" s="152"/>
      <c r="H7" s="152"/>
      <c r="I7" s="52"/>
    </row>
    <row r="8" spans="2:9" x14ac:dyDescent="0.25">
      <c r="B8" s="152"/>
      <c r="C8" s="152"/>
      <c r="D8" s="152"/>
      <c r="E8" s="152"/>
      <c r="F8" s="152"/>
      <c r="G8" s="152"/>
      <c r="H8" s="152"/>
      <c r="I8" s="52"/>
    </row>
    <row r="9" spans="2:9" x14ac:dyDescent="0.25">
      <c r="B9" s="152"/>
      <c r="C9" s="152"/>
      <c r="D9" s="152"/>
      <c r="E9" s="152"/>
      <c r="F9" s="152"/>
      <c r="G9" s="152"/>
      <c r="H9" s="152"/>
      <c r="I9" s="52"/>
    </row>
    <row r="10" spans="2:9" x14ac:dyDescent="0.25">
      <c r="B10" s="152"/>
      <c r="C10" s="152"/>
      <c r="D10" s="152"/>
      <c r="E10" s="152"/>
      <c r="F10" s="152"/>
      <c r="G10" s="152"/>
      <c r="H10" s="152"/>
      <c r="I10" s="52"/>
    </row>
    <row r="11" spans="2:9" x14ac:dyDescent="0.25">
      <c r="B11" s="152"/>
      <c r="C11" s="152"/>
      <c r="D11" s="152"/>
      <c r="E11" s="152"/>
      <c r="F11" s="152"/>
      <c r="G11" s="152"/>
      <c r="H11" s="152"/>
      <c r="I11" s="52"/>
    </row>
    <row r="12" spans="2:9" x14ac:dyDescent="0.25">
      <c r="B12" s="152"/>
      <c r="C12" s="152"/>
      <c r="D12" s="152"/>
      <c r="E12" s="152"/>
      <c r="F12" s="152"/>
      <c r="G12" s="152"/>
      <c r="H12" s="152"/>
      <c r="I12" s="52"/>
    </row>
    <row r="13" spans="2:9" x14ac:dyDescent="0.25">
      <c r="B13" s="152"/>
      <c r="C13" s="152"/>
      <c r="D13" s="152"/>
      <c r="E13" s="152"/>
      <c r="F13" s="152"/>
      <c r="G13" s="152"/>
      <c r="H13" s="152"/>
      <c r="I13" s="52"/>
    </row>
    <row r="14" spans="2:9" x14ac:dyDescent="0.25">
      <c r="B14" s="152"/>
      <c r="C14" s="152"/>
      <c r="D14" s="152"/>
      <c r="E14" s="152"/>
      <c r="F14" s="152"/>
      <c r="G14" s="152"/>
      <c r="H14" s="152"/>
      <c r="I14" s="52"/>
    </row>
    <row r="15" spans="2:9" x14ac:dyDescent="0.25">
      <c r="B15" s="152"/>
      <c r="C15" s="152"/>
      <c r="D15" s="152"/>
      <c r="E15" s="152"/>
      <c r="F15" s="152"/>
      <c r="G15" s="152"/>
      <c r="H15" s="152"/>
      <c r="I15" s="52"/>
    </row>
    <row r="16" spans="2:9" x14ac:dyDescent="0.25">
      <c r="B16" s="152"/>
      <c r="C16" s="152"/>
      <c r="D16" s="152"/>
      <c r="E16" s="152"/>
      <c r="F16" s="152"/>
      <c r="G16" s="152"/>
      <c r="H16" s="152"/>
      <c r="I16" s="52"/>
    </row>
    <row r="17" spans="2:9" x14ac:dyDescent="0.25">
      <c r="B17" s="152"/>
      <c r="C17" s="152"/>
      <c r="D17" s="152"/>
      <c r="E17" s="152"/>
      <c r="F17" s="152"/>
      <c r="G17" s="152"/>
      <c r="H17" s="152"/>
      <c r="I17" s="52"/>
    </row>
    <row r="18" spans="2:9" x14ac:dyDescent="0.25">
      <c r="B18" s="52"/>
      <c r="C18" s="52"/>
      <c r="D18" s="52"/>
      <c r="E18" s="52"/>
      <c r="F18" s="52"/>
      <c r="G18" s="52"/>
      <c r="H18" s="52"/>
      <c r="I18" s="52"/>
    </row>
  </sheetData>
  <sheetProtection algorithmName="SHA-512" hashValue="9hy2IORFg/aI6GbJH0Y0OYvOflCtchW20jD4nbCdGATQo4IZu2zrWIL4hEl3JMGYLpuJ8qm3zVjAWvtzFo0xKw==" saltValue="sSEdp6VEzRv06QdW9WYpwQ==" spinCount="100000" sheet="1" objects="1" scenarios="1"/>
  <mergeCells count="2">
    <mergeCell ref="B3:H3"/>
    <mergeCell ref="B4:H17"/>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723</v>
      </c>
      <c r="B2" s="3" t="s">
        <v>724</v>
      </c>
      <c r="C2" s="3" t="s">
        <v>725</v>
      </c>
      <c r="D2" s="3" t="s">
        <v>726</v>
      </c>
      <c r="E2" s="3" t="s">
        <v>727</v>
      </c>
      <c r="F2" s="3" t="s">
        <v>728</v>
      </c>
      <c r="G2" s="2" t="s">
        <v>729</v>
      </c>
      <c r="H2" s="3" t="s">
        <v>730</v>
      </c>
      <c r="I2" s="3" t="s">
        <v>731</v>
      </c>
      <c r="J2" s="2" t="s">
        <v>732</v>
      </c>
      <c r="K2" s="2" t="s">
        <v>733</v>
      </c>
      <c r="L2" s="2" t="s">
        <v>734</v>
      </c>
      <c r="M2" s="3" t="s">
        <v>735</v>
      </c>
      <c r="N2" s="1" t="s">
        <v>736</v>
      </c>
    </row>
    <row r="3" spans="1:14" ht="15" customHeight="1" x14ac:dyDescent="0.25">
      <c r="A3" s="1">
        <f>+Tabla15[[#This Row],[1]]</f>
        <v>1</v>
      </c>
      <c r="B3" s="5" t="s">
        <v>737</v>
      </c>
      <c r="C3" s="1">
        <v>1</v>
      </c>
      <c r="D3" s="1">
        <f>+IF(Tabla15[[#This Row],[NOMBRE DE LA CAUSA 2018]]=0,0,1)</f>
        <v>1</v>
      </c>
      <c r="E3" s="1">
        <f>+E2+Tabla15[[#This Row],[NOMBRE DE LA CAUSA 2019]]</f>
        <v>1</v>
      </c>
      <c r="F3" s="1">
        <f>+Tabla15[[#This Row],[0]]*Tabla15[[#This Row],[NOMBRE DE LA CAUSA 2019]]</f>
        <v>1</v>
      </c>
      <c r="G3" s="1" t="s">
        <v>738</v>
      </c>
      <c r="I3" s="5" t="s">
        <v>739</v>
      </c>
      <c r="K3" s="5" t="s">
        <v>740</v>
      </c>
      <c r="L3" s="5" t="s">
        <v>741</v>
      </c>
      <c r="M3" s="4">
        <v>2311</v>
      </c>
      <c r="N3" s="1" t="str">
        <f>+Tabla15[[#This Row],[NOMBRE DE LA CAUSA 2017]]</f>
        <v>ACCESION POR ALUVION</v>
      </c>
    </row>
    <row r="4" spans="1:14" ht="15" customHeight="1" x14ac:dyDescent="0.25">
      <c r="A4" s="1">
        <f>+Tabla15[[#This Row],[1]]</f>
        <v>2</v>
      </c>
      <c r="B4" s="1" t="s">
        <v>742</v>
      </c>
      <c r="C4" s="1">
        <v>1</v>
      </c>
      <c r="D4" s="1">
        <f>+IF(Tabla15[[#This Row],[NOMBRE DE LA CAUSA 2018]]=0,0,1)</f>
        <v>1</v>
      </c>
      <c r="E4" s="1">
        <f>+E3+Tabla15[[#This Row],[NOMBRE DE LA CAUSA 2019]]</f>
        <v>2</v>
      </c>
      <c r="F4" s="1">
        <f>+Tabla15[[#This Row],[0]]*Tabla15[[#This Row],[NOMBRE DE LA CAUSA 2019]]</f>
        <v>2</v>
      </c>
      <c r="G4" s="1" t="s">
        <v>743</v>
      </c>
      <c r="J4" s="1" t="s">
        <v>744</v>
      </c>
      <c r="K4" s="1" t="s">
        <v>740</v>
      </c>
      <c r="L4" s="1" t="s">
        <v>745</v>
      </c>
      <c r="M4" s="4">
        <v>822</v>
      </c>
      <c r="N4" s="1" t="str">
        <f>+Tabla15[[#This Row],[NOMBRE DE LA CAUSA 2017]]</f>
        <v>ACCESO CARNAL O ACTO SEXUAL CON INCAPAZ DE RESISTIR</v>
      </c>
    </row>
    <row r="5" spans="1:14" ht="15" customHeight="1" x14ac:dyDescent="0.25">
      <c r="A5" s="1">
        <f>+Tabla15[[#This Row],[1]]</f>
        <v>3</v>
      </c>
      <c r="B5" s="1" t="s">
        <v>746</v>
      </c>
      <c r="C5" s="1">
        <v>1</v>
      </c>
      <c r="D5" s="1">
        <f>+IF(Tabla15[[#This Row],[NOMBRE DE LA CAUSA 2018]]=0,0,1)</f>
        <v>1</v>
      </c>
      <c r="E5" s="1">
        <f>+E4+Tabla15[[#This Row],[NOMBRE DE LA CAUSA 2019]]</f>
        <v>3</v>
      </c>
      <c r="F5" s="1">
        <f>+Tabla15[[#This Row],[0]]*Tabla15[[#This Row],[NOMBRE DE LA CAUSA 2019]]</f>
        <v>3</v>
      </c>
      <c r="G5" s="1" t="s">
        <v>743</v>
      </c>
      <c r="J5" s="1" t="s">
        <v>744</v>
      </c>
      <c r="K5" s="1" t="s">
        <v>740</v>
      </c>
      <c r="L5" s="1" t="s">
        <v>747</v>
      </c>
      <c r="M5" s="4">
        <v>174</v>
      </c>
      <c r="N5" s="1" t="str">
        <f>+Tabla15[[#This Row],[NOMBRE DE LA CAUSA 2017]]</f>
        <v>ACCESO CARNAL O ACTO SEXUAL VIOLENTO</v>
      </c>
    </row>
    <row r="6" spans="1:14" ht="15" customHeight="1" x14ac:dyDescent="0.25">
      <c r="A6" s="1">
        <f>+Tabla15[[#This Row],[1]]</f>
        <v>4</v>
      </c>
      <c r="B6" s="1" t="s">
        <v>748</v>
      </c>
      <c r="C6" s="1">
        <v>1</v>
      </c>
      <c r="D6" s="1">
        <f>+IF(Tabla15[[#This Row],[NOMBRE DE LA CAUSA 2018]]=0,0,1)</f>
        <v>1</v>
      </c>
      <c r="E6" s="1">
        <f>+E5+Tabla15[[#This Row],[NOMBRE DE LA CAUSA 2019]]</f>
        <v>4</v>
      </c>
      <c r="F6" s="1">
        <f>+Tabla15[[#This Row],[0]]*Tabla15[[#This Row],[NOMBRE DE LA CAUSA 2019]]</f>
        <v>4</v>
      </c>
      <c r="G6" s="1" t="s">
        <v>743</v>
      </c>
      <c r="J6" s="1" t="s">
        <v>744</v>
      </c>
      <c r="K6" s="1" t="s">
        <v>740</v>
      </c>
      <c r="L6" s="1" t="s">
        <v>749</v>
      </c>
      <c r="M6" s="4">
        <v>517</v>
      </c>
      <c r="N6" s="1" t="str">
        <f>+Tabla15[[#This Row],[NOMBRE DE LA CAUSA 2017]]</f>
        <v>ACCIDENTE DE TRABAJO O ENFERMEDAD PROFESIONAL POR CULPA PATRONAL</v>
      </c>
    </row>
    <row r="7" spans="1:14" ht="15" customHeight="1" x14ac:dyDescent="0.25">
      <c r="A7" s="1">
        <f>+Tabla15[[#This Row],[1]]</f>
        <v>5</v>
      </c>
      <c r="B7" s="1" t="s">
        <v>750</v>
      </c>
      <c r="C7" s="1">
        <v>1</v>
      </c>
      <c r="D7" s="1">
        <f>+IF(Tabla15[[#This Row],[NOMBRE DE LA CAUSA 2018]]=0,0,1)</f>
        <v>1</v>
      </c>
      <c r="E7" s="1">
        <f>+E6+Tabla15[[#This Row],[NOMBRE DE LA CAUSA 2019]]</f>
        <v>5</v>
      </c>
      <c r="F7" s="1">
        <f>+Tabla15[[#This Row],[0]]*Tabla15[[#This Row],[NOMBRE DE LA CAUSA 2019]]</f>
        <v>5</v>
      </c>
      <c r="G7" s="1" t="s">
        <v>743</v>
      </c>
      <c r="J7" s="1" t="s">
        <v>744</v>
      </c>
      <c r="K7" s="1" t="s">
        <v>740</v>
      </c>
      <c r="L7" s="1" t="s">
        <v>751</v>
      </c>
      <c r="M7" s="4">
        <v>459</v>
      </c>
      <c r="N7" s="1" t="str">
        <f>+Tabla15[[#This Row],[NOMBRE DE LA CAUSA 2017]]</f>
        <v>ACOSO LABORAL</v>
      </c>
    </row>
    <row r="8" spans="1:14" ht="15" customHeight="1" x14ac:dyDescent="0.25">
      <c r="A8" s="1">
        <f>+Tabla15[[#This Row],[1]]</f>
        <v>6</v>
      </c>
      <c r="B8" s="1" t="s">
        <v>752</v>
      </c>
      <c r="C8" s="1">
        <v>1</v>
      </c>
      <c r="D8" s="1">
        <f>+IF(Tabla15[[#This Row],[NOMBRE DE LA CAUSA 2018]]=0,0,1)</f>
        <v>1</v>
      </c>
      <c r="E8" s="1">
        <f>+E7+Tabla15[[#This Row],[NOMBRE DE LA CAUSA 2019]]</f>
        <v>6</v>
      </c>
      <c r="F8" s="1">
        <f>+Tabla15[[#This Row],[0]]*Tabla15[[#This Row],[NOMBRE DE LA CAUSA 2019]]</f>
        <v>6</v>
      </c>
      <c r="G8" s="1" t="s">
        <v>743</v>
      </c>
      <c r="J8" s="1" t="s">
        <v>744</v>
      </c>
      <c r="K8" s="1" t="s">
        <v>740</v>
      </c>
      <c r="L8" s="1" t="s">
        <v>753</v>
      </c>
      <c r="M8" s="4">
        <v>823</v>
      </c>
      <c r="N8" s="1" t="str">
        <f>+Tabla15[[#This Row],[NOMBRE DE LA CAUSA 2017]]</f>
        <v>ACOSO SEXUAL</v>
      </c>
    </row>
    <row r="9" spans="1:14" ht="15" customHeight="1" x14ac:dyDescent="0.25">
      <c r="A9" s="1">
        <f>+Tabla15[[#This Row],[1]]</f>
        <v>7</v>
      </c>
      <c r="B9" s="1" t="s">
        <v>754</v>
      </c>
      <c r="C9" s="1">
        <v>1</v>
      </c>
      <c r="D9" s="1">
        <f>+IF(Tabla15[[#This Row],[NOMBRE DE LA CAUSA 2018]]=0,0,1)</f>
        <v>1</v>
      </c>
      <c r="E9" s="1">
        <f>+E8+Tabla15[[#This Row],[NOMBRE DE LA CAUSA 2019]]</f>
        <v>7</v>
      </c>
      <c r="F9" s="1">
        <f>+Tabla15[[#This Row],[0]]*Tabla15[[#This Row],[NOMBRE DE LA CAUSA 2019]]</f>
        <v>7</v>
      </c>
      <c r="G9" s="1" t="s">
        <v>743</v>
      </c>
      <c r="J9" s="1" t="s">
        <v>744</v>
      </c>
      <c r="K9" s="1" t="s">
        <v>740</v>
      </c>
      <c r="L9" s="1" t="s">
        <v>755</v>
      </c>
      <c r="M9" s="4">
        <v>669</v>
      </c>
      <c r="N9" s="1" t="str">
        <f>+Tabla15[[#This Row],[NOMBRE DE LA CAUSA 2017]]</f>
        <v>ACTOS SEXUALES CON MENOR DE CATORCE AÑOS</v>
      </c>
    </row>
    <row r="10" spans="1:14" ht="15" customHeight="1" x14ac:dyDescent="0.25">
      <c r="A10" s="1">
        <f>+Tabla15[[#This Row],[1]]</f>
        <v>8</v>
      </c>
      <c r="B10" s="1" t="s">
        <v>756</v>
      </c>
      <c r="C10" s="1">
        <v>1</v>
      </c>
      <c r="D10" s="1">
        <f>+IF(Tabla15[[#This Row],[NOMBRE DE LA CAUSA 2018]]=0,0,1)</f>
        <v>1</v>
      </c>
      <c r="E10" s="1">
        <f>+E9+Tabla15[[#This Row],[NOMBRE DE LA CAUSA 2019]]</f>
        <v>8</v>
      </c>
      <c r="F10" s="1">
        <f>+Tabla15[[#This Row],[0]]*Tabla15[[#This Row],[NOMBRE DE LA CAUSA 2019]]</f>
        <v>8</v>
      </c>
      <c r="G10" s="1" t="s">
        <v>743</v>
      </c>
      <c r="J10" s="1" t="s">
        <v>744</v>
      </c>
      <c r="K10" s="1" t="s">
        <v>740</v>
      </c>
      <c r="L10" s="1" t="s">
        <v>757</v>
      </c>
      <c r="M10" s="4">
        <v>349</v>
      </c>
      <c r="N10" s="1" t="str">
        <f>+Tabla15[[#This Row],[NOMBRE DE LA CAUSA 2017]]</f>
        <v>ALLANAMIENTO ILEGAL</v>
      </c>
    </row>
    <row r="11" spans="1:14" ht="15" customHeight="1" x14ac:dyDescent="0.25">
      <c r="A11" s="1">
        <f>+Tabla15[[#This Row],[1]]</f>
        <v>9</v>
      </c>
      <c r="B11" s="5" t="s">
        <v>758</v>
      </c>
      <c r="C11" s="1">
        <v>1</v>
      </c>
      <c r="D11" s="1">
        <f>+IF(Tabla15[[#This Row],[NOMBRE DE LA CAUSA 2018]]=0,0,1)</f>
        <v>1</v>
      </c>
      <c r="E11" s="1">
        <f>+E10+Tabla15[[#This Row],[NOMBRE DE LA CAUSA 2019]]</f>
        <v>9</v>
      </c>
      <c r="F11" s="1">
        <f>+Tabla15[[#This Row],[0]]*Tabla15[[#This Row],[NOMBRE DE LA CAUSA 2019]]</f>
        <v>9</v>
      </c>
      <c r="G11" s="5" t="s">
        <v>743</v>
      </c>
      <c r="I11" s="5" t="s">
        <v>499</v>
      </c>
      <c r="J11" s="1" t="s">
        <v>744</v>
      </c>
      <c r="K11" s="1" t="s">
        <v>740</v>
      </c>
      <c r="L11" s="5" t="s">
        <v>759</v>
      </c>
      <c r="M11" s="4">
        <v>1967</v>
      </c>
      <c r="N11" s="1" t="str">
        <f>+Tabla15[[#This Row],[NOMBRE DE LA CAUSA 2017]]</f>
        <v>APREHENSION ILEGAL DE MERCANCIAS</v>
      </c>
    </row>
    <row r="12" spans="1:14" ht="15" customHeight="1" x14ac:dyDescent="0.25">
      <c r="A12" s="1">
        <f>+Tabla15[[#This Row],[1]]</f>
        <v>10</v>
      </c>
      <c r="B12" s="1" t="s">
        <v>760</v>
      </c>
      <c r="C12" s="1">
        <v>1</v>
      </c>
      <c r="D12" s="1">
        <f>+IF(Tabla15[[#This Row],[NOMBRE DE LA CAUSA 2018]]=0,0,1)</f>
        <v>1</v>
      </c>
      <c r="E12" s="1">
        <f>+E11+Tabla15[[#This Row],[NOMBRE DE LA CAUSA 2019]]</f>
        <v>10</v>
      </c>
      <c r="F12" s="1">
        <f>+Tabla15[[#This Row],[0]]*Tabla15[[#This Row],[NOMBRE DE LA CAUSA 2019]]</f>
        <v>10</v>
      </c>
      <c r="G12" s="5" t="s">
        <v>743</v>
      </c>
      <c r="I12" s="5" t="s">
        <v>499</v>
      </c>
      <c r="J12" s="1" t="s">
        <v>744</v>
      </c>
      <c r="K12" s="1" t="s">
        <v>740</v>
      </c>
      <c r="L12" s="5" t="s">
        <v>761</v>
      </c>
      <c r="M12" s="4">
        <v>1958</v>
      </c>
      <c r="N12" s="1" t="str">
        <f>+Tabla15[[#This Row],[NOMBRE DE LA CAUSA 2017]]</f>
        <v>CADUCIDAD DE LA ACCION SANCIONATORIA ADUANERA</v>
      </c>
    </row>
    <row r="13" spans="1:14" ht="15" customHeight="1" x14ac:dyDescent="0.25">
      <c r="A13" s="1">
        <f>+Tabla15[[#This Row],[1]]</f>
        <v>11</v>
      </c>
      <c r="B13" s="1" t="s">
        <v>762</v>
      </c>
      <c r="C13" s="1">
        <v>1</v>
      </c>
      <c r="D13" s="1">
        <f>+IF(Tabla15[[#This Row],[NOMBRE DE LA CAUSA 2018]]=0,0,1)</f>
        <v>1</v>
      </c>
      <c r="E13" s="1">
        <f>+E12+Tabla15[[#This Row],[NOMBRE DE LA CAUSA 2019]]</f>
        <v>11</v>
      </c>
      <c r="F13" s="1">
        <f>+Tabla15[[#This Row],[0]]*Tabla15[[#This Row],[NOMBRE DE LA CAUSA 2019]]</f>
        <v>11</v>
      </c>
      <c r="G13" s="1" t="s">
        <v>743</v>
      </c>
      <c r="J13" s="1" t="s">
        <v>744</v>
      </c>
      <c r="K13" s="1" t="s">
        <v>740</v>
      </c>
      <c r="L13" s="1" t="s">
        <v>763</v>
      </c>
      <c r="M13" s="4">
        <v>216</v>
      </c>
      <c r="N13" s="1" t="str">
        <f>+Tabla15[[#This Row],[NOMBRE DE LA CAUSA 2017]]</f>
        <v>CAPITALIZACION DE INTERESES</v>
      </c>
    </row>
    <row r="14" spans="1:14" ht="15" customHeight="1" x14ac:dyDescent="0.25">
      <c r="A14" s="1">
        <f>+Tabla15[[#This Row],[1]]</f>
        <v>12</v>
      </c>
      <c r="B14" s="1" t="s">
        <v>764</v>
      </c>
      <c r="C14" s="1">
        <v>1</v>
      </c>
      <c r="D14" s="1">
        <f>+IF(Tabla15[[#This Row],[NOMBRE DE LA CAUSA 2018]]=0,0,1)</f>
        <v>1</v>
      </c>
      <c r="E14" s="1">
        <f>+E13+Tabla15[[#This Row],[NOMBRE DE LA CAUSA 2019]]</f>
        <v>12</v>
      </c>
      <c r="F14" s="1">
        <f>+Tabla15[[#This Row],[0]]*Tabla15[[#This Row],[NOMBRE DE LA CAUSA 2019]]</f>
        <v>12</v>
      </c>
      <c r="G14" s="1" t="s">
        <v>743</v>
      </c>
      <c r="H14" s="6"/>
      <c r="J14" s="1" t="s">
        <v>744</v>
      </c>
      <c r="K14" s="1" t="s">
        <v>740</v>
      </c>
      <c r="L14" s="1" t="s">
        <v>765</v>
      </c>
      <c r="M14" s="4">
        <v>704</v>
      </c>
      <c r="N14" s="1" t="str">
        <f>+Tabla15[[#This Row],[NOMBRE DE LA CAUSA 2017]]</f>
        <v>CAPTACION ILEGAL DE DINERO</v>
      </c>
    </row>
    <row r="15" spans="1:14" ht="15" customHeight="1" x14ac:dyDescent="0.25">
      <c r="A15" s="1">
        <f>+Tabla15[[#This Row],[1]]</f>
        <v>13</v>
      </c>
      <c r="B15" s="1" t="s">
        <v>766</v>
      </c>
      <c r="C15" s="1">
        <v>1</v>
      </c>
      <c r="D15" s="1">
        <f>+IF(Tabla15[[#This Row],[NOMBRE DE LA CAUSA 2018]]=0,0,1)</f>
        <v>1</v>
      </c>
      <c r="E15" s="1">
        <f>+E14+Tabla15[[#This Row],[NOMBRE DE LA CAUSA 2019]]</f>
        <v>13</v>
      </c>
      <c r="F15" s="1">
        <f>+Tabla15[[#This Row],[0]]*Tabla15[[#This Row],[NOMBRE DE LA CAUSA 2019]]</f>
        <v>13</v>
      </c>
      <c r="G15" s="5" t="s">
        <v>743</v>
      </c>
      <c r="J15" s="1" t="s">
        <v>744</v>
      </c>
      <c r="K15" s="1" t="s">
        <v>740</v>
      </c>
      <c r="L15" s="5" t="s">
        <v>767</v>
      </c>
      <c r="M15" s="4">
        <v>1970</v>
      </c>
      <c r="N15" s="1" t="str">
        <f>+Tabla15[[#This Row],[NOMBRE DE LA CAUSA 2017]]</f>
        <v>CAUSA DIAN POR DEFINIR</v>
      </c>
    </row>
    <row r="16" spans="1:14" ht="15" customHeight="1" x14ac:dyDescent="0.25">
      <c r="A16" s="1">
        <f>+Tabla15[[#This Row],[1]]</f>
        <v>14</v>
      </c>
      <c r="B16" s="5" t="s">
        <v>768</v>
      </c>
      <c r="C16" s="1">
        <v>1</v>
      </c>
      <c r="D16" s="1">
        <f>+IF(Tabla15[[#This Row],[NOMBRE DE LA CAUSA 2018]]=0,0,1)</f>
        <v>1</v>
      </c>
      <c r="E16" s="1">
        <f>+E15+Tabla15[[#This Row],[NOMBRE DE LA CAUSA 2019]]</f>
        <v>14</v>
      </c>
      <c r="F16" s="1">
        <f>+Tabla15[[#This Row],[0]]*Tabla15[[#This Row],[NOMBRE DE LA CAUSA 2019]]</f>
        <v>14</v>
      </c>
      <c r="G16" s="1" t="s">
        <v>738</v>
      </c>
      <c r="I16" s="5" t="s">
        <v>739</v>
      </c>
      <c r="K16" s="5" t="s">
        <v>740</v>
      </c>
      <c r="L16" s="5" t="s">
        <v>769</v>
      </c>
      <c r="M16" s="4">
        <v>2313</v>
      </c>
      <c r="N16" s="1" t="str">
        <f>+Tabla15[[#This Row],[NOMBRE DE LA CAUSA 2017]]</f>
        <v>COBRO INDEBIDO DE OBLIGACION</v>
      </c>
    </row>
    <row r="17" spans="1:14" ht="15" customHeight="1" x14ac:dyDescent="0.25">
      <c r="A17" s="1">
        <f>+Tabla15[[#This Row],[1]]</f>
        <v>15</v>
      </c>
      <c r="B17" s="1" t="s">
        <v>770</v>
      </c>
      <c r="C17" s="1">
        <v>1</v>
      </c>
      <c r="D17" s="1">
        <f>+IF(Tabla15[[#This Row],[NOMBRE DE LA CAUSA 2018]]=0,0,1)</f>
        <v>1</v>
      </c>
      <c r="E17" s="1">
        <f>+E16+Tabla15[[#This Row],[NOMBRE DE LA CAUSA 2019]]</f>
        <v>15</v>
      </c>
      <c r="F17" s="1">
        <f>+Tabla15[[#This Row],[0]]*Tabla15[[#This Row],[NOMBRE DE LA CAUSA 2019]]</f>
        <v>15</v>
      </c>
      <c r="G17" s="1" t="s">
        <v>743</v>
      </c>
      <c r="J17" s="1" t="s">
        <v>744</v>
      </c>
      <c r="K17" s="1" t="s">
        <v>740</v>
      </c>
      <c r="L17" s="1" t="s">
        <v>771</v>
      </c>
      <c r="M17" s="4">
        <v>416</v>
      </c>
      <c r="N17" s="1" t="str">
        <f>+Tabla15[[#This Row],[NOMBRE DE LA CAUSA 2017]]</f>
        <v>COMPETENCIA DESLEAL</v>
      </c>
    </row>
    <row r="18" spans="1:14" ht="15" customHeight="1" x14ac:dyDescent="0.25">
      <c r="A18" s="1">
        <f>+Tabla15[[#This Row],[1]]</f>
        <v>16</v>
      </c>
      <c r="B18" s="1" t="s">
        <v>772</v>
      </c>
      <c r="C18" s="1">
        <v>1</v>
      </c>
      <c r="D18" s="1">
        <f>+IF(Tabla15[[#This Row],[NOMBRE DE LA CAUSA 2018]]=0,0,1)</f>
        <v>1</v>
      </c>
      <c r="E18" s="1">
        <f>+E17+Tabla15[[#This Row],[NOMBRE DE LA CAUSA 2019]]</f>
        <v>16</v>
      </c>
      <c r="F18" s="1">
        <f>+Tabla15[[#This Row],[0]]*Tabla15[[#This Row],[NOMBRE DE LA CAUSA 2019]]</f>
        <v>16</v>
      </c>
      <c r="G18" s="1" t="s">
        <v>743</v>
      </c>
      <c r="J18" s="1" t="s">
        <v>744</v>
      </c>
      <c r="K18" s="1" t="s">
        <v>740</v>
      </c>
      <c r="L18" s="1" t="s">
        <v>773</v>
      </c>
      <c r="M18" s="4">
        <v>261</v>
      </c>
      <c r="N18" s="1" t="str">
        <f>+Tabla15[[#This Row],[NOMBRE DE LA CAUSA 2017]]</f>
        <v>CONFIGURACION DEL CONTRATO REALIDAD</v>
      </c>
    </row>
    <row r="19" spans="1:14" ht="15" customHeight="1" x14ac:dyDescent="0.25">
      <c r="A19" s="1">
        <f>+Tabla15[[#This Row],[1]]</f>
        <v>17</v>
      </c>
      <c r="B19" s="1" t="s">
        <v>774</v>
      </c>
      <c r="C19" s="1">
        <v>1</v>
      </c>
      <c r="D19" s="1">
        <f>+IF(Tabla15[[#This Row],[NOMBRE DE LA CAUSA 2018]]=0,0,1)</f>
        <v>1</v>
      </c>
      <c r="E19" s="1">
        <f>+E18+Tabla15[[#This Row],[NOMBRE DE LA CAUSA 2019]]</f>
        <v>17</v>
      </c>
      <c r="F19" s="1">
        <f>+Tabla15[[#This Row],[0]]*Tabla15[[#This Row],[NOMBRE DE LA CAUSA 2019]]</f>
        <v>17</v>
      </c>
      <c r="G19" s="1" t="s">
        <v>743</v>
      </c>
      <c r="J19" s="1" t="s">
        <v>744</v>
      </c>
      <c r="K19" s="1" t="s">
        <v>740</v>
      </c>
      <c r="L19" s="1" t="s">
        <v>775</v>
      </c>
      <c r="M19" s="4">
        <v>422</v>
      </c>
      <c r="N19" s="1" t="str">
        <f>+Tabla15[[#This Row],[NOMBRE DE LA CAUSA 2017]]</f>
        <v>CONSTITUCION DE SERVIDUMBRE</v>
      </c>
    </row>
    <row r="20" spans="1:14" ht="15" customHeight="1" x14ac:dyDescent="0.25">
      <c r="A20" s="1">
        <f>+Tabla15[[#This Row],[1]]</f>
        <v>18</v>
      </c>
      <c r="B20" s="1" t="s">
        <v>776</v>
      </c>
      <c r="C20" s="1">
        <v>1</v>
      </c>
      <c r="D20" s="1">
        <f>+IF(Tabla15[[#This Row],[NOMBRE DE LA CAUSA 2018]]=0,0,1)</f>
        <v>1</v>
      </c>
      <c r="E20" s="1">
        <f>+E19+Tabla15[[#This Row],[NOMBRE DE LA CAUSA 2019]]</f>
        <v>18</v>
      </c>
      <c r="F20" s="1">
        <f>+Tabla15[[#This Row],[0]]*Tabla15[[#This Row],[NOMBRE DE LA CAUSA 2019]]</f>
        <v>18</v>
      </c>
      <c r="G20" s="1" t="s">
        <v>743</v>
      </c>
      <c r="J20" s="1" t="s">
        <v>744</v>
      </c>
      <c r="K20" s="1" t="s">
        <v>740</v>
      </c>
      <c r="L20" s="1" t="s">
        <v>777</v>
      </c>
      <c r="M20" s="4">
        <v>239</v>
      </c>
      <c r="N20" s="1" t="str">
        <f>+Tabla15[[#This Row],[NOMBRE DE LA CAUSA 2017]]</f>
        <v>CONTROVERSIAS SOBRE LAUDO ARBITRAL</v>
      </c>
    </row>
    <row r="21" spans="1:14" ht="15" customHeight="1" x14ac:dyDescent="0.25">
      <c r="A21" s="1">
        <f>+Tabla15[[#This Row],[1]]</f>
        <v>19</v>
      </c>
      <c r="B21" s="1" t="s">
        <v>778</v>
      </c>
      <c r="C21" s="1">
        <v>1</v>
      </c>
      <c r="D21" s="1">
        <f>+IF(Tabla15[[#This Row],[NOMBRE DE LA CAUSA 2018]]=0,0,1)</f>
        <v>1</v>
      </c>
      <c r="E21" s="1">
        <f>+E20+Tabla15[[#This Row],[NOMBRE DE LA CAUSA 2019]]</f>
        <v>19</v>
      </c>
      <c r="F21" s="1">
        <f>+Tabla15[[#This Row],[0]]*Tabla15[[#This Row],[NOMBRE DE LA CAUSA 2019]]</f>
        <v>19</v>
      </c>
      <c r="G21" s="1" t="s">
        <v>743</v>
      </c>
      <c r="J21" s="1" t="s">
        <v>744</v>
      </c>
      <c r="K21" s="1" t="s">
        <v>740</v>
      </c>
      <c r="L21" s="1" t="s">
        <v>779</v>
      </c>
      <c r="M21" s="4">
        <v>2012</v>
      </c>
      <c r="N21" s="1" t="str">
        <f>+Tabla15[[#This Row],[NOMBRE DE LA CAUSA 2017]]</f>
        <v>CUMPLIMIENTO DE REQUISITOS LEGALES PARA LEVANTAMIENTO DE FUERO SINDICAL</v>
      </c>
    </row>
    <row r="22" spans="1:14" ht="15" customHeight="1" x14ac:dyDescent="0.25">
      <c r="A22" s="1">
        <f>+Tabla15[[#This Row],[1]]</f>
        <v>20</v>
      </c>
      <c r="B22" s="1" t="s">
        <v>780</v>
      </c>
      <c r="C22" s="1">
        <v>1</v>
      </c>
      <c r="D22" s="1">
        <f>+IF(Tabla15[[#This Row],[NOMBRE DE LA CAUSA 2018]]=0,0,1)</f>
        <v>1</v>
      </c>
      <c r="E22" s="1">
        <f>+E21+Tabla15[[#This Row],[NOMBRE DE LA CAUSA 2019]]</f>
        <v>20</v>
      </c>
      <c r="F22" s="1">
        <f>+Tabla15[[#This Row],[0]]*Tabla15[[#This Row],[NOMBRE DE LA CAUSA 2019]]</f>
        <v>20</v>
      </c>
      <c r="G22" s="1" t="s">
        <v>781</v>
      </c>
      <c r="H22" s="1" t="s">
        <v>782</v>
      </c>
      <c r="K22" s="1" t="s">
        <v>740</v>
      </c>
      <c r="L22" s="1" t="s">
        <v>783</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784</v>
      </c>
      <c r="C23" s="1">
        <v>1</v>
      </c>
      <c r="D23" s="1">
        <f>+IF(Tabla15[[#This Row],[NOMBRE DE LA CAUSA 2018]]=0,0,1)</f>
        <v>1</v>
      </c>
      <c r="E23" s="1">
        <f>+E22+Tabla15[[#This Row],[NOMBRE DE LA CAUSA 2019]]</f>
        <v>21</v>
      </c>
      <c r="F23" s="1">
        <f>+Tabla15[[#This Row],[0]]*Tabla15[[#This Row],[NOMBRE DE LA CAUSA 2019]]</f>
        <v>21</v>
      </c>
      <c r="G23" s="1" t="s">
        <v>743</v>
      </c>
      <c r="J23" s="1" t="s">
        <v>744</v>
      </c>
      <c r="K23" s="1" t="s">
        <v>740</v>
      </c>
      <c r="L23" s="1" t="s">
        <v>785</v>
      </c>
      <c r="M23" s="4">
        <v>120</v>
      </c>
      <c r="N23" s="1" t="str">
        <f>+Tabla15[[#This Row],[NOMBRE DE LA CAUSA 2017]]</f>
        <v>DAÑO O AMENAZA AMBIENTAL POR ACTIVIDAD AGROPECUARIA</v>
      </c>
    </row>
    <row r="24" spans="1:14" ht="15" customHeight="1" x14ac:dyDescent="0.25">
      <c r="A24" s="1">
        <f>+Tabla15[[#This Row],[1]]</f>
        <v>22</v>
      </c>
      <c r="B24" s="1" t="s">
        <v>786</v>
      </c>
      <c r="C24" s="1">
        <v>1</v>
      </c>
      <c r="D24" s="1">
        <f>+IF(Tabla15[[#This Row],[NOMBRE DE LA CAUSA 2018]]=0,0,1)</f>
        <v>1</v>
      </c>
      <c r="E24" s="1">
        <f>+E23+Tabla15[[#This Row],[NOMBRE DE LA CAUSA 2019]]</f>
        <v>22</v>
      </c>
      <c r="F24" s="1">
        <f>+Tabla15[[#This Row],[0]]*Tabla15[[#This Row],[NOMBRE DE LA CAUSA 2019]]</f>
        <v>22</v>
      </c>
      <c r="G24" s="1" t="s">
        <v>743</v>
      </c>
      <c r="J24" s="1" t="s">
        <v>744</v>
      </c>
      <c r="K24" s="1" t="s">
        <v>740</v>
      </c>
      <c r="L24" s="1" t="s">
        <v>787</v>
      </c>
      <c r="M24" s="4">
        <v>126</v>
      </c>
      <c r="N24" s="1" t="str">
        <f>+Tabla15[[#This Row],[NOMBRE DE LA CAUSA 2017]]</f>
        <v>DAÑO O AMENAZA AMBIENTAL POR ACTIVIDAD DEL SECTOR DE HIDROCARBUROS</v>
      </c>
    </row>
    <row r="25" spans="1:14" ht="15" customHeight="1" x14ac:dyDescent="0.25">
      <c r="A25" s="1">
        <f>+Tabla15[[#This Row],[1]]</f>
        <v>23</v>
      </c>
      <c r="B25" s="1" t="s">
        <v>788</v>
      </c>
      <c r="C25" s="1">
        <v>1</v>
      </c>
      <c r="D25" s="1">
        <f>+IF(Tabla15[[#This Row],[NOMBRE DE LA CAUSA 2018]]=0,0,1)</f>
        <v>1</v>
      </c>
      <c r="E25" s="1">
        <f>+E24+Tabla15[[#This Row],[NOMBRE DE LA CAUSA 2019]]</f>
        <v>23</v>
      </c>
      <c r="F25" s="1">
        <f>+Tabla15[[#This Row],[0]]*Tabla15[[#This Row],[NOMBRE DE LA CAUSA 2019]]</f>
        <v>23</v>
      </c>
      <c r="G25" s="1" t="s">
        <v>743</v>
      </c>
      <c r="J25" s="1" t="s">
        <v>744</v>
      </c>
      <c r="K25" s="1" t="s">
        <v>740</v>
      </c>
      <c r="L25" s="1" t="s">
        <v>789</v>
      </c>
      <c r="M25" s="4">
        <v>119</v>
      </c>
      <c r="N25" s="1" t="str">
        <f>+Tabla15[[#This Row],[NOMBRE DE LA CAUSA 2017]]</f>
        <v>DAÑO O AMENAZA AMBIENTAL POR ACTIVIDAD INDUSTRIAL</v>
      </c>
    </row>
    <row r="26" spans="1:14" ht="15" customHeight="1" x14ac:dyDescent="0.25">
      <c r="A26" s="1">
        <f>+Tabla15[[#This Row],[1]]</f>
        <v>24</v>
      </c>
      <c r="B26" s="1" t="s">
        <v>790</v>
      </c>
      <c r="C26" s="1">
        <v>1</v>
      </c>
      <c r="D26" s="1">
        <f>+IF(Tabla15[[#This Row],[NOMBRE DE LA CAUSA 2018]]=0,0,1)</f>
        <v>1</v>
      </c>
      <c r="E26" s="1">
        <f>+E25+Tabla15[[#This Row],[NOMBRE DE LA CAUSA 2019]]</f>
        <v>24</v>
      </c>
      <c r="F26" s="1">
        <f>+Tabla15[[#This Row],[0]]*Tabla15[[#This Row],[NOMBRE DE LA CAUSA 2019]]</f>
        <v>24</v>
      </c>
      <c r="G26" s="1" t="s">
        <v>743</v>
      </c>
      <c r="J26" s="1" t="s">
        <v>744</v>
      </c>
      <c r="K26" s="1" t="s">
        <v>740</v>
      </c>
      <c r="L26" s="1" t="s">
        <v>791</v>
      </c>
      <c r="M26" s="4">
        <v>118</v>
      </c>
      <c r="N26" s="1" t="str">
        <f>+Tabla15[[#This Row],[NOMBRE DE LA CAUSA 2017]]</f>
        <v>DAÑO O AMENAZA AMBIENTAL POR ACTIVIDAD MINERA</v>
      </c>
    </row>
    <row r="27" spans="1:14" ht="15" customHeight="1" x14ac:dyDescent="0.25">
      <c r="A27" s="1">
        <f>+Tabla15[[#This Row],[1]]</f>
        <v>25</v>
      </c>
      <c r="B27" s="1" t="s">
        <v>792</v>
      </c>
      <c r="C27" s="1">
        <v>1</v>
      </c>
      <c r="D27" s="1">
        <f>+IF(Tabla15[[#This Row],[NOMBRE DE LA CAUSA 2018]]=0,0,1)</f>
        <v>1</v>
      </c>
      <c r="E27" s="1">
        <f>+E26+Tabla15[[#This Row],[NOMBRE DE LA CAUSA 2019]]</f>
        <v>25</v>
      </c>
      <c r="F27" s="1">
        <f>+Tabla15[[#This Row],[0]]*Tabla15[[#This Row],[NOMBRE DE LA CAUSA 2019]]</f>
        <v>25</v>
      </c>
      <c r="G27" s="1" t="s">
        <v>743</v>
      </c>
      <c r="J27" s="1" t="s">
        <v>744</v>
      </c>
      <c r="K27" s="1" t="s">
        <v>740</v>
      </c>
      <c r="L27" s="1" t="s">
        <v>793</v>
      </c>
      <c r="M27" s="4">
        <v>132</v>
      </c>
      <c r="N27" s="1" t="str">
        <f>+Tabla15[[#This Row],[NOMBRE DE LA CAUSA 2017]]</f>
        <v>DAÑO O AMENAZA AMBIENTAL POR ACTO TERRORISTA</v>
      </c>
    </row>
    <row r="28" spans="1:14" ht="15" customHeight="1" x14ac:dyDescent="0.25">
      <c r="A28" s="1">
        <f>+Tabla15[[#This Row],[1]]</f>
        <v>26</v>
      </c>
      <c r="B28" s="1" t="s">
        <v>794</v>
      </c>
      <c r="C28" s="1">
        <v>1</v>
      </c>
      <c r="D28" s="1">
        <f>+IF(Tabla15[[#This Row],[NOMBRE DE LA CAUSA 2018]]=0,0,1)</f>
        <v>1</v>
      </c>
      <c r="E28" s="1">
        <f>+E27+Tabla15[[#This Row],[NOMBRE DE LA CAUSA 2019]]</f>
        <v>26</v>
      </c>
      <c r="F28" s="1">
        <f>+Tabla15[[#This Row],[0]]*Tabla15[[#This Row],[NOMBRE DE LA CAUSA 2019]]</f>
        <v>26</v>
      </c>
      <c r="G28" s="1" t="s">
        <v>743</v>
      </c>
      <c r="J28" s="1" t="s">
        <v>744</v>
      </c>
      <c r="K28" s="1" t="s">
        <v>740</v>
      </c>
      <c r="L28" s="1" t="s">
        <v>795</v>
      </c>
      <c r="M28" s="4">
        <v>129</v>
      </c>
      <c r="N28" s="1" t="str">
        <f>+Tabla15[[#This Row],[NOMBRE DE LA CAUSA 2017]]</f>
        <v>DAÑO O AMENAZA AMBIENTAL POR CONTAMINACION AUDITIVA</v>
      </c>
    </row>
    <row r="29" spans="1:14" ht="15" customHeight="1" x14ac:dyDescent="0.25">
      <c r="A29" s="1">
        <f>+Tabla15[[#This Row],[1]]</f>
        <v>27</v>
      </c>
      <c r="B29" s="1" t="s">
        <v>796</v>
      </c>
      <c r="C29" s="1">
        <v>1</v>
      </c>
      <c r="D29" s="1">
        <f>+IF(Tabla15[[#This Row],[NOMBRE DE LA CAUSA 2018]]=0,0,1)</f>
        <v>1</v>
      </c>
      <c r="E29" s="1">
        <f>+E28+Tabla15[[#This Row],[NOMBRE DE LA CAUSA 2019]]</f>
        <v>27</v>
      </c>
      <c r="F29" s="1">
        <f>+Tabla15[[#This Row],[0]]*Tabla15[[#This Row],[NOMBRE DE LA CAUSA 2019]]</f>
        <v>27</v>
      </c>
      <c r="G29" s="1" t="s">
        <v>743</v>
      </c>
      <c r="J29" s="1" t="s">
        <v>744</v>
      </c>
      <c r="K29" s="1" t="s">
        <v>740</v>
      </c>
      <c r="L29" s="1" t="s">
        <v>797</v>
      </c>
      <c r="M29" s="4">
        <v>268</v>
      </c>
      <c r="N29" s="1" t="str">
        <f>+Tabla15[[#This Row],[NOMBRE DE LA CAUSA 2017]]</f>
        <v>DAÑO O AMENAZA AMBIENTAL POR CONTAMINACION POR OLORES</v>
      </c>
    </row>
    <row r="30" spans="1:14" ht="15" customHeight="1" x14ac:dyDescent="0.25">
      <c r="A30" s="1">
        <f>+Tabla15[[#This Row],[1]]</f>
        <v>28</v>
      </c>
      <c r="B30" s="1" t="s">
        <v>798</v>
      </c>
      <c r="C30" s="1">
        <v>1</v>
      </c>
      <c r="D30" s="1">
        <f>+IF(Tabla15[[#This Row],[NOMBRE DE LA CAUSA 2018]]=0,0,1)</f>
        <v>1</v>
      </c>
      <c r="E30" s="1">
        <f>+E29+Tabla15[[#This Row],[NOMBRE DE LA CAUSA 2019]]</f>
        <v>28</v>
      </c>
      <c r="F30" s="1">
        <f>+Tabla15[[#This Row],[0]]*Tabla15[[#This Row],[NOMBRE DE LA CAUSA 2019]]</f>
        <v>28</v>
      </c>
      <c r="G30" s="1" t="s">
        <v>743</v>
      </c>
      <c r="J30" s="1" t="s">
        <v>744</v>
      </c>
      <c r="K30" s="1" t="s">
        <v>740</v>
      </c>
      <c r="L30" s="1" t="s">
        <v>799</v>
      </c>
      <c r="M30" s="4">
        <v>124</v>
      </c>
      <c r="N30" s="1" t="str">
        <f>+Tabla15[[#This Row],[NOMBRE DE LA CAUSA 2017]]</f>
        <v>DAÑO O AMENAZA AMBIENTAL POR DESVIACION DEL CAUCE DE UN RIO</v>
      </c>
    </row>
    <row r="31" spans="1:14" ht="15" customHeight="1" x14ac:dyDescent="0.25">
      <c r="A31" s="1">
        <f>+Tabla15[[#This Row],[1]]</f>
        <v>29</v>
      </c>
      <c r="B31" s="1" t="s">
        <v>800</v>
      </c>
      <c r="C31" s="1">
        <v>1</v>
      </c>
      <c r="D31" s="1">
        <f>+IF(Tabla15[[#This Row],[NOMBRE DE LA CAUSA 2018]]=0,0,1)</f>
        <v>1</v>
      </c>
      <c r="E31" s="1">
        <f>+E30+Tabla15[[#This Row],[NOMBRE DE LA CAUSA 2019]]</f>
        <v>29</v>
      </c>
      <c r="F31" s="1">
        <f>+Tabla15[[#This Row],[0]]*Tabla15[[#This Row],[NOMBRE DE LA CAUSA 2019]]</f>
        <v>29</v>
      </c>
      <c r="G31" s="1" t="s">
        <v>743</v>
      </c>
      <c r="J31" s="1" t="s">
        <v>744</v>
      </c>
      <c r="K31" s="1" t="s">
        <v>740</v>
      </c>
      <c r="L31" s="1" t="s">
        <v>801</v>
      </c>
      <c r="M31" s="4">
        <v>134</v>
      </c>
      <c r="N31" s="1" t="str">
        <f>+Tabla15[[#This Row],[NOMBRE DE LA CAUSA 2017]]</f>
        <v>DAÑO O AMENAZA AMBIENTAL POR DISPOSICION FINAL DE RESIDUOS NUCLEARES</v>
      </c>
    </row>
    <row r="32" spans="1:14" ht="15" customHeight="1" x14ac:dyDescent="0.25">
      <c r="A32" s="1">
        <f>+Tabla15[[#This Row],[1]]</f>
        <v>30</v>
      </c>
      <c r="B32" s="1" t="s">
        <v>802</v>
      </c>
      <c r="C32" s="1">
        <v>1</v>
      </c>
      <c r="D32" s="1">
        <f>+IF(Tabla15[[#This Row],[NOMBRE DE LA CAUSA 2018]]=0,0,1)</f>
        <v>1</v>
      </c>
      <c r="E32" s="1">
        <f>+E31+Tabla15[[#This Row],[NOMBRE DE LA CAUSA 2019]]</f>
        <v>30</v>
      </c>
      <c r="F32" s="1">
        <f>+Tabla15[[#This Row],[0]]*Tabla15[[#This Row],[NOMBRE DE LA CAUSA 2019]]</f>
        <v>30</v>
      </c>
      <c r="G32" s="1" t="s">
        <v>743</v>
      </c>
      <c r="J32" s="1" t="s">
        <v>744</v>
      </c>
      <c r="K32" s="1" t="s">
        <v>740</v>
      </c>
      <c r="L32" s="1" t="s">
        <v>803</v>
      </c>
      <c r="M32" s="4">
        <v>117</v>
      </c>
      <c r="N32" s="1" t="str">
        <f>+Tabla15[[#This Row],[NOMBRE DE LA CAUSA 2017]]</f>
        <v>DAÑO O AMENAZA AMBIENTAL POR DISPOSICION FINAL DE RESIDUOS SOLIDOS</v>
      </c>
    </row>
    <row r="33" spans="1:14" ht="15" customHeight="1" x14ac:dyDescent="0.25">
      <c r="A33" s="1">
        <f>+Tabla15[[#This Row],[1]]</f>
        <v>31</v>
      </c>
      <c r="B33" s="1" t="s">
        <v>804</v>
      </c>
      <c r="C33" s="1">
        <v>1</v>
      </c>
      <c r="D33" s="1">
        <f>+IF(Tabla15[[#This Row],[NOMBRE DE LA CAUSA 2018]]=0,0,1)</f>
        <v>1</v>
      </c>
      <c r="E33" s="1">
        <f>+E32+Tabla15[[#This Row],[NOMBRE DE LA CAUSA 2019]]</f>
        <v>31</v>
      </c>
      <c r="F33" s="1">
        <f>+Tabla15[[#This Row],[0]]*Tabla15[[#This Row],[NOMBRE DE LA CAUSA 2019]]</f>
        <v>31</v>
      </c>
      <c r="G33" s="1" t="s">
        <v>743</v>
      </c>
      <c r="J33" s="1" t="s">
        <v>744</v>
      </c>
      <c r="K33" s="1" t="s">
        <v>740</v>
      </c>
      <c r="L33" s="1" t="s">
        <v>805</v>
      </c>
      <c r="M33" s="4">
        <v>121</v>
      </c>
      <c r="N33" s="1" t="str">
        <f>+Tabla15[[#This Row],[NOMBRE DE LA CAUSA 2017]]</f>
        <v>DAÑO O AMENAZA AMBIENTAL POR EJECUCION DE OBRA PUBLICA</v>
      </c>
    </row>
    <row r="34" spans="1:14" ht="15" customHeight="1" x14ac:dyDescent="0.25">
      <c r="A34" s="1">
        <f>+Tabla15[[#This Row],[1]]</f>
        <v>32</v>
      </c>
      <c r="B34" s="1" t="s">
        <v>806</v>
      </c>
      <c r="C34" s="1">
        <v>1</v>
      </c>
      <c r="D34" s="1">
        <f>+IF(Tabla15[[#This Row],[NOMBRE DE LA CAUSA 2018]]=0,0,1)</f>
        <v>1</v>
      </c>
      <c r="E34" s="1">
        <f>+E33+Tabla15[[#This Row],[NOMBRE DE LA CAUSA 2019]]</f>
        <v>32</v>
      </c>
      <c r="F34" s="1">
        <f>+Tabla15[[#This Row],[0]]*Tabla15[[#This Row],[NOMBRE DE LA CAUSA 2019]]</f>
        <v>32</v>
      </c>
      <c r="G34" s="1" t="s">
        <v>743</v>
      </c>
      <c r="J34" s="1" t="s">
        <v>744</v>
      </c>
      <c r="K34" s="1" t="s">
        <v>740</v>
      </c>
      <c r="L34" s="1" t="s">
        <v>807</v>
      </c>
      <c r="M34" s="4">
        <v>131</v>
      </c>
      <c r="N34" s="1" t="str">
        <f>+Tabla15[[#This Row],[NOMBRE DE LA CAUSA 2017]]</f>
        <v>DAÑO O AMENAZA AMBIENTAL POR ERRADICACION DE CULTIVOS ILICITOS</v>
      </c>
    </row>
    <row r="35" spans="1:14" ht="15" customHeight="1" x14ac:dyDescent="0.25">
      <c r="A35" s="1">
        <f>+Tabla15[[#This Row],[1]]</f>
        <v>33</v>
      </c>
      <c r="B35" s="1" t="s">
        <v>808</v>
      </c>
      <c r="C35" s="1">
        <v>1</v>
      </c>
      <c r="D35" s="1">
        <f>+IF(Tabla15[[#This Row],[NOMBRE DE LA CAUSA 2018]]=0,0,1)</f>
        <v>1</v>
      </c>
      <c r="E35" s="1">
        <f>+E34+Tabla15[[#This Row],[NOMBRE DE LA CAUSA 2019]]</f>
        <v>33</v>
      </c>
      <c r="F35" s="1">
        <f>+Tabla15[[#This Row],[0]]*Tabla15[[#This Row],[NOMBRE DE LA CAUSA 2019]]</f>
        <v>33</v>
      </c>
      <c r="G35" s="1" t="s">
        <v>743</v>
      </c>
      <c r="J35" s="1" t="s">
        <v>744</v>
      </c>
      <c r="K35" s="1" t="s">
        <v>740</v>
      </c>
      <c r="L35" s="1" t="s">
        <v>809</v>
      </c>
      <c r="M35" s="4">
        <v>123</v>
      </c>
      <c r="N35" s="1" t="str">
        <f>+Tabla15[[#This Row],[NOMBRE DE LA CAUSA 2017]]</f>
        <v>DAÑO O AMENAZA AMBIENTAL POR INCENDIO FORESTAL</v>
      </c>
    </row>
    <row r="36" spans="1:14" ht="15" customHeight="1" x14ac:dyDescent="0.25">
      <c r="A36" s="1">
        <f>+Tabla15[[#This Row],[1]]</f>
        <v>34</v>
      </c>
      <c r="B36" s="1" t="s">
        <v>810</v>
      </c>
      <c r="C36" s="1">
        <v>1</v>
      </c>
      <c r="D36" s="1">
        <f>+IF(Tabla15[[#This Row],[NOMBRE DE LA CAUSA 2018]]=0,0,1)</f>
        <v>1</v>
      </c>
      <c r="E36" s="1">
        <f>+E35+Tabla15[[#This Row],[NOMBRE DE LA CAUSA 2019]]</f>
        <v>34</v>
      </c>
      <c r="F36" s="1">
        <f>+Tabla15[[#This Row],[0]]*Tabla15[[#This Row],[NOMBRE DE LA CAUSA 2019]]</f>
        <v>34</v>
      </c>
      <c r="G36" s="1" t="s">
        <v>743</v>
      </c>
      <c r="J36" s="1" t="s">
        <v>744</v>
      </c>
      <c r="K36" s="1" t="s">
        <v>740</v>
      </c>
      <c r="L36" s="1" t="s">
        <v>811</v>
      </c>
      <c r="M36" s="4">
        <v>273</v>
      </c>
      <c r="N36" s="1" t="str">
        <f>+Tabla15[[#This Row],[NOMBRE DE LA CAUSA 2017]]</f>
        <v>DAÑO O AMENAZA AMBIENTAL POR INDEBIDA DISPOSICION DE DESECHOS HOSPITALARIOS</v>
      </c>
    </row>
    <row r="37" spans="1:14" ht="15" customHeight="1" x14ac:dyDescent="0.25">
      <c r="A37" s="1">
        <f>+Tabla15[[#This Row],[1]]</f>
        <v>35</v>
      </c>
      <c r="B37" s="1" t="s">
        <v>812</v>
      </c>
      <c r="C37" s="1">
        <v>1</v>
      </c>
      <c r="D37" s="1">
        <f>+IF(Tabla15[[#This Row],[NOMBRE DE LA CAUSA 2018]]=0,0,1)</f>
        <v>1</v>
      </c>
      <c r="E37" s="1">
        <f>+E36+Tabla15[[#This Row],[NOMBRE DE LA CAUSA 2019]]</f>
        <v>35</v>
      </c>
      <c r="F37" s="1">
        <f>+Tabla15[[#This Row],[0]]*Tabla15[[#This Row],[NOMBRE DE LA CAUSA 2019]]</f>
        <v>35</v>
      </c>
      <c r="G37" s="1" t="s">
        <v>743</v>
      </c>
      <c r="J37" s="1" t="s">
        <v>744</v>
      </c>
      <c r="K37" s="1" t="s">
        <v>740</v>
      </c>
      <c r="L37" s="1" t="s">
        <v>813</v>
      </c>
      <c r="M37" s="4">
        <v>116</v>
      </c>
      <c r="N37" s="1" t="str">
        <f>+Tabla15[[#This Row],[NOMBRE DE LA CAUSA 2017]]</f>
        <v>DAÑO O AMENAZA AMBIENTAL POR TALA MASIVA DE ARBOLES</v>
      </c>
    </row>
    <row r="38" spans="1:14" ht="15" customHeight="1" x14ac:dyDescent="0.25">
      <c r="A38" s="1">
        <f>+Tabla15[[#This Row],[1]]</f>
        <v>36</v>
      </c>
      <c r="B38" s="1" t="s">
        <v>814</v>
      </c>
      <c r="C38" s="1">
        <v>1</v>
      </c>
      <c r="D38" s="1">
        <f>+IF(Tabla15[[#This Row],[NOMBRE DE LA CAUSA 2018]]=0,0,1)</f>
        <v>1</v>
      </c>
      <c r="E38" s="1">
        <f>+E37+Tabla15[[#This Row],[NOMBRE DE LA CAUSA 2019]]</f>
        <v>36</v>
      </c>
      <c r="F38" s="1">
        <f>+Tabla15[[#This Row],[0]]*Tabla15[[#This Row],[NOMBRE DE LA CAUSA 2019]]</f>
        <v>36</v>
      </c>
      <c r="G38" s="1" t="s">
        <v>743</v>
      </c>
      <c r="J38" s="1" t="s">
        <v>744</v>
      </c>
      <c r="K38" s="1" t="s">
        <v>740</v>
      </c>
      <c r="L38" s="1" t="s">
        <v>815</v>
      </c>
      <c r="M38" s="4">
        <v>115</v>
      </c>
      <c r="N38" s="1" t="str">
        <f>+Tabla15[[#This Row],[NOMBRE DE LA CAUSA 2017]]</f>
        <v>DAÑO O AMENAZA AMBIENTAL POR VERTIMIENTO DE CONTAMINANTES</v>
      </c>
    </row>
    <row r="39" spans="1:14" ht="15" customHeight="1" x14ac:dyDescent="0.25">
      <c r="A39" s="1">
        <f>+Tabla15[[#This Row],[1]]</f>
        <v>37</v>
      </c>
      <c r="B39" s="1" t="s">
        <v>816</v>
      </c>
      <c r="C39" s="1">
        <v>1</v>
      </c>
      <c r="D39" s="1">
        <f>+IF(Tabla15[[#This Row],[NOMBRE DE LA CAUSA 2018]]=0,0,1)</f>
        <v>1</v>
      </c>
      <c r="E39" s="1">
        <f>+E38+Tabla15[[#This Row],[NOMBRE DE LA CAUSA 2019]]</f>
        <v>37</v>
      </c>
      <c r="F39" s="1">
        <f>+Tabla15[[#This Row],[0]]*Tabla15[[#This Row],[NOMBRE DE LA CAUSA 2019]]</f>
        <v>37</v>
      </c>
      <c r="G39" s="1" t="s">
        <v>781</v>
      </c>
      <c r="H39" s="1" t="s">
        <v>817</v>
      </c>
      <c r="K39" s="1" t="s">
        <v>740</v>
      </c>
      <c r="L39" s="1" t="s">
        <v>818</v>
      </c>
      <c r="M39" s="4">
        <v>2054</v>
      </c>
      <c r="N39" s="1" t="str">
        <f>+Tabla15[[#This Row],[NOMBRE DE LA CAUSA 2017]]</f>
        <v>DAÑOS A BIENES CON AERONAVE OFICIAL</v>
      </c>
    </row>
    <row r="40" spans="1:14" ht="15" customHeight="1" x14ac:dyDescent="0.25">
      <c r="A40" s="1">
        <f>+Tabla15[[#This Row],[1]]</f>
        <v>38</v>
      </c>
      <c r="B40" s="1" t="s">
        <v>819</v>
      </c>
      <c r="C40" s="1">
        <v>1</v>
      </c>
      <c r="D40" s="1">
        <f>+IF(Tabla15[[#This Row],[NOMBRE DE LA CAUSA 2018]]=0,0,1)</f>
        <v>1</v>
      </c>
      <c r="E40" s="1">
        <f>+E39+Tabla15[[#This Row],[NOMBRE DE LA CAUSA 2019]]</f>
        <v>38</v>
      </c>
      <c r="F40" s="1">
        <f>+Tabla15[[#This Row],[0]]*Tabla15[[#This Row],[NOMBRE DE LA CAUSA 2019]]</f>
        <v>38</v>
      </c>
      <c r="G40" s="1" t="s">
        <v>743</v>
      </c>
      <c r="J40" s="1" t="s">
        <v>744</v>
      </c>
      <c r="K40" s="1" t="s">
        <v>740</v>
      </c>
      <c r="L40" s="1" t="s">
        <v>820</v>
      </c>
      <c r="M40" s="4">
        <v>679</v>
      </c>
      <c r="N40" s="1" t="str">
        <f>+Tabla15[[#This Row],[NOMBRE DE LA CAUSA 2017]]</f>
        <v>DAÑOS A BIENES CON ARMA DE DOTACION OFICIAL</v>
      </c>
    </row>
    <row r="41" spans="1:14" ht="15" customHeight="1" x14ac:dyDescent="0.25">
      <c r="A41" s="1">
        <f>+Tabla15[[#This Row],[1]]</f>
        <v>39</v>
      </c>
      <c r="B41" s="1" t="s">
        <v>821</v>
      </c>
      <c r="C41" s="1">
        <v>1</v>
      </c>
      <c r="D41" s="1">
        <f>+IF(Tabla15[[#This Row],[NOMBRE DE LA CAUSA 2018]]=0,0,1)</f>
        <v>1</v>
      </c>
      <c r="E41" s="1">
        <f>+E40+Tabla15[[#This Row],[NOMBRE DE LA CAUSA 2019]]</f>
        <v>39</v>
      </c>
      <c r="F41" s="1">
        <f>+Tabla15[[#This Row],[0]]*Tabla15[[#This Row],[NOMBRE DE LA CAUSA 2019]]</f>
        <v>39</v>
      </c>
      <c r="G41" s="1" t="s">
        <v>781</v>
      </c>
      <c r="H41" s="1" t="s">
        <v>822</v>
      </c>
      <c r="K41" s="1" t="s">
        <v>740</v>
      </c>
      <c r="L41" s="1" t="s">
        <v>823</v>
      </c>
      <c r="M41" s="4">
        <v>2057</v>
      </c>
      <c r="N41" s="1" t="str">
        <f>+Tabla15[[#This Row],[NOMBRE DE LA CAUSA 2017]]</f>
        <v>DAÑOS A BIENES CON NAVE OFICIAL</v>
      </c>
    </row>
    <row r="42" spans="1:14" ht="15" customHeight="1" x14ac:dyDescent="0.25">
      <c r="A42" s="1">
        <f>+Tabla15[[#This Row],[1]]</f>
        <v>40</v>
      </c>
      <c r="B42" s="1" t="s">
        <v>824</v>
      </c>
      <c r="C42" s="1">
        <v>1</v>
      </c>
      <c r="D42" s="1">
        <f>+IF(Tabla15[[#This Row],[NOMBRE DE LA CAUSA 2018]]=0,0,1)</f>
        <v>1</v>
      </c>
      <c r="E42" s="1">
        <f>+E41+Tabla15[[#This Row],[NOMBRE DE LA CAUSA 2019]]</f>
        <v>40</v>
      </c>
      <c r="F42" s="1">
        <f>+Tabla15[[#This Row],[0]]*Tabla15[[#This Row],[NOMBRE DE LA CAUSA 2019]]</f>
        <v>40</v>
      </c>
      <c r="G42" s="1" t="s">
        <v>781</v>
      </c>
      <c r="H42" s="1" t="s">
        <v>825</v>
      </c>
      <c r="K42" s="1" t="s">
        <v>740</v>
      </c>
      <c r="L42" s="1" t="s">
        <v>826</v>
      </c>
      <c r="M42" s="4">
        <v>2051</v>
      </c>
      <c r="N42" s="1" t="str">
        <f>+Tabla15[[#This Row],[NOMBRE DE LA CAUSA 2017]]</f>
        <v>DAÑOS A BIENES CON VEHICULO OFICIAL</v>
      </c>
    </row>
    <row r="43" spans="1:14" ht="15" customHeight="1" x14ac:dyDescent="0.25">
      <c r="A43" s="1">
        <f>+Tabla15[[#This Row],[1]]</f>
        <v>41</v>
      </c>
      <c r="B43" s="1" t="s">
        <v>827</v>
      </c>
      <c r="C43" s="1">
        <v>1</v>
      </c>
      <c r="D43" s="1">
        <f>+IF(Tabla15[[#This Row],[NOMBRE DE LA CAUSA 2018]]=0,0,1)</f>
        <v>1</v>
      </c>
      <c r="E43" s="1">
        <f>+E42+Tabla15[[#This Row],[NOMBRE DE LA CAUSA 2019]]</f>
        <v>41</v>
      </c>
      <c r="F43" s="1">
        <f>+Tabla15[[#This Row],[0]]*Tabla15[[#This Row],[NOMBRE DE LA CAUSA 2019]]</f>
        <v>41</v>
      </c>
      <c r="G43" s="1" t="s">
        <v>781</v>
      </c>
      <c r="H43" s="1" t="s">
        <v>828</v>
      </c>
      <c r="K43" s="1" t="s">
        <v>740</v>
      </c>
      <c r="L43" s="1" t="s">
        <v>829</v>
      </c>
      <c r="M43" s="4">
        <v>2127</v>
      </c>
      <c r="N43" s="1" t="str">
        <f>+Tabla15[[#This Row],[NOMBRE DE LA CAUSA 2017]]</f>
        <v>DAÑOS A BIENES EN ACCIDENTE AEREO</v>
      </c>
    </row>
    <row r="44" spans="1:14" ht="15" customHeight="1" x14ac:dyDescent="0.25">
      <c r="A44" s="1">
        <f>+Tabla15[[#This Row],[1]]</f>
        <v>42</v>
      </c>
      <c r="B44" s="1" t="s">
        <v>830</v>
      </c>
      <c r="C44" s="1">
        <v>1</v>
      </c>
      <c r="D44" s="1">
        <f>+IF(Tabla15[[#This Row],[NOMBRE DE LA CAUSA 2018]]=0,0,1)</f>
        <v>1</v>
      </c>
      <c r="E44" s="1">
        <f>+E43+Tabla15[[#This Row],[NOMBRE DE LA CAUSA 2019]]</f>
        <v>42</v>
      </c>
      <c r="F44" s="1">
        <f>+Tabla15[[#This Row],[0]]*Tabla15[[#This Row],[NOMBRE DE LA CAUSA 2019]]</f>
        <v>42</v>
      </c>
      <c r="G44" s="1" t="s">
        <v>781</v>
      </c>
      <c r="H44" s="1" t="s">
        <v>831</v>
      </c>
      <c r="K44" s="1" t="s">
        <v>740</v>
      </c>
      <c r="L44" s="1" t="s">
        <v>832</v>
      </c>
      <c r="M44" s="4">
        <v>2130</v>
      </c>
      <c r="N44" s="1" t="str">
        <f>+Tabla15[[#This Row],[NOMBRE DE LA CAUSA 2017]]</f>
        <v>DAÑOS A BIENES EN ACCIDENTE FLUVIAL</v>
      </c>
    </row>
    <row r="45" spans="1:14" ht="15" customHeight="1" x14ac:dyDescent="0.25">
      <c r="A45" s="1">
        <f>+Tabla15[[#This Row],[1]]</f>
        <v>43</v>
      </c>
      <c r="B45" s="1" t="s">
        <v>833</v>
      </c>
      <c r="C45" s="1">
        <v>1</v>
      </c>
      <c r="D45" s="1">
        <f>+IF(Tabla15[[#This Row],[NOMBRE DE LA CAUSA 2018]]=0,0,1)</f>
        <v>1</v>
      </c>
      <c r="E45" s="1">
        <f>+E44+Tabla15[[#This Row],[NOMBRE DE LA CAUSA 2019]]</f>
        <v>43</v>
      </c>
      <c r="F45" s="1">
        <f>+Tabla15[[#This Row],[0]]*Tabla15[[#This Row],[NOMBRE DE LA CAUSA 2019]]</f>
        <v>43</v>
      </c>
      <c r="G45" s="1" t="s">
        <v>781</v>
      </c>
      <c r="H45" s="1" t="s">
        <v>831</v>
      </c>
      <c r="K45" s="1" t="s">
        <v>740</v>
      </c>
      <c r="L45" s="1" t="s">
        <v>834</v>
      </c>
      <c r="M45" s="4">
        <v>2133</v>
      </c>
      <c r="N45" s="1" t="str">
        <f>+Tabla15[[#This Row],[NOMBRE DE LA CAUSA 2017]]</f>
        <v>DAÑOS A BIENES EN ACCIDENTE MARITIMO</v>
      </c>
    </row>
    <row r="46" spans="1:14" ht="15" customHeight="1" x14ac:dyDescent="0.25">
      <c r="A46" s="1">
        <f>+Tabla15[[#This Row],[1]]</f>
        <v>44</v>
      </c>
      <c r="B46" s="1" t="s">
        <v>835</v>
      </c>
      <c r="C46" s="1">
        <v>1</v>
      </c>
      <c r="D46" s="1">
        <f>+IF(Tabla15[[#This Row],[NOMBRE DE LA CAUSA 2018]]=0,0,1)</f>
        <v>1</v>
      </c>
      <c r="E46" s="1">
        <f>+E45+Tabla15[[#This Row],[NOMBRE DE LA CAUSA 2019]]</f>
        <v>44</v>
      </c>
      <c r="F46" s="1">
        <f>+Tabla15[[#This Row],[0]]*Tabla15[[#This Row],[NOMBRE DE LA CAUSA 2019]]</f>
        <v>44</v>
      </c>
      <c r="G46" s="1" t="s">
        <v>781</v>
      </c>
      <c r="H46" s="1" t="s">
        <v>836</v>
      </c>
      <c r="K46" s="1" t="s">
        <v>740</v>
      </c>
      <c r="L46" s="1" t="s">
        <v>837</v>
      </c>
      <c r="M46" s="4">
        <v>2091</v>
      </c>
      <c r="N46" s="1" t="str">
        <f>+Tabla15[[#This Row],[NOMBRE DE LA CAUSA 2017]]</f>
        <v>DAÑOS A BIENES EN COMBATE O ENFRENTAMIENTO</v>
      </c>
    </row>
    <row r="47" spans="1:14" ht="15" customHeight="1" x14ac:dyDescent="0.25">
      <c r="A47" s="1">
        <f>+Tabla15[[#This Row],[1]]</f>
        <v>45</v>
      </c>
      <c r="B47" s="1" t="s">
        <v>838</v>
      </c>
      <c r="C47" s="1">
        <v>1</v>
      </c>
      <c r="D47" s="1">
        <f>+IF(Tabla15[[#This Row],[NOMBRE DE LA CAUSA 2018]]=0,0,1)</f>
        <v>1</v>
      </c>
      <c r="E47" s="1">
        <f>+E46+Tabla15[[#This Row],[NOMBRE DE LA CAUSA 2019]]</f>
        <v>45</v>
      </c>
      <c r="F47" s="1">
        <f>+Tabla15[[#This Row],[0]]*Tabla15[[#This Row],[NOMBRE DE LA CAUSA 2019]]</f>
        <v>45</v>
      </c>
      <c r="G47" s="1" t="s">
        <v>781</v>
      </c>
      <c r="H47" s="1" t="s">
        <v>836</v>
      </c>
      <c r="K47" s="1" t="s">
        <v>740</v>
      </c>
      <c r="L47" s="1" t="s">
        <v>839</v>
      </c>
      <c r="M47" s="4">
        <v>2094</v>
      </c>
      <c r="N47" s="1" t="str">
        <f>+Tabla15[[#This Row],[NOMBRE DE LA CAUSA 2017]]</f>
        <v>DAÑOS A BIENES EN ENFRENTAMIENTO ENTRE TROPAS</v>
      </c>
    </row>
    <row r="48" spans="1:14" ht="15" customHeight="1" x14ac:dyDescent="0.25">
      <c r="A48" s="1">
        <f>+Tabla15[[#This Row],[1]]</f>
        <v>46</v>
      </c>
      <c r="B48" s="1" t="s">
        <v>840</v>
      </c>
      <c r="C48" s="1">
        <v>1</v>
      </c>
      <c r="D48" s="1">
        <f>+IF(Tabla15[[#This Row],[NOMBRE DE LA CAUSA 2018]]=0,0,1)</f>
        <v>1</v>
      </c>
      <c r="E48" s="1">
        <f>+E47+Tabla15[[#This Row],[NOMBRE DE LA CAUSA 2019]]</f>
        <v>46</v>
      </c>
      <c r="F48" s="1">
        <f>+Tabla15[[#This Row],[0]]*Tabla15[[#This Row],[NOMBRE DE LA CAUSA 2019]]</f>
        <v>46</v>
      </c>
      <c r="G48" s="1" t="s">
        <v>781</v>
      </c>
      <c r="H48" s="1" t="s">
        <v>841</v>
      </c>
      <c r="K48" s="1" t="s">
        <v>740</v>
      </c>
      <c r="L48" s="1" t="s">
        <v>842</v>
      </c>
      <c r="M48" s="4">
        <v>2158</v>
      </c>
      <c r="N48" s="1" t="str">
        <f>+Tabla15[[#This Row],[NOMBRE DE LA CAUSA 2017]]</f>
        <v>DAÑOS A BIENES EN ESTABLECIMIENTO EDUCATIVO</v>
      </c>
    </row>
    <row r="49" spans="1:14" ht="15" customHeight="1" x14ac:dyDescent="0.25">
      <c r="A49" s="1">
        <f>+Tabla15[[#This Row],[1]]</f>
        <v>47</v>
      </c>
      <c r="B49" s="1" t="s">
        <v>843</v>
      </c>
      <c r="C49" s="1">
        <v>1</v>
      </c>
      <c r="D49" s="1">
        <f>+IF(Tabla15[[#This Row],[NOMBRE DE LA CAUSA 2018]]=0,0,1)</f>
        <v>1</v>
      </c>
      <c r="E49" s="1">
        <f>+E48+Tabla15[[#This Row],[NOMBRE DE LA CAUSA 2019]]</f>
        <v>47</v>
      </c>
      <c r="F49" s="1">
        <f>+Tabla15[[#This Row],[0]]*Tabla15[[#This Row],[NOMBRE DE LA CAUSA 2019]]</f>
        <v>47</v>
      </c>
      <c r="G49" s="1" t="s">
        <v>781</v>
      </c>
      <c r="H49" s="1" t="s">
        <v>844</v>
      </c>
      <c r="K49" s="1" t="s">
        <v>740</v>
      </c>
      <c r="L49" s="1" t="s">
        <v>845</v>
      </c>
      <c r="M49" s="4">
        <v>2148</v>
      </c>
      <c r="N49" s="1" t="str">
        <f>+Tabla15[[#This Row],[NOMBRE DE LA CAUSA 2017]]</f>
        <v>DAÑOS A BIENES EN MANIFESTACION PUBLICA</v>
      </c>
    </row>
    <row r="50" spans="1:14" ht="15" customHeight="1" x14ac:dyDescent="0.25">
      <c r="A50" s="1">
        <f>+Tabla15[[#This Row],[1]]</f>
        <v>48</v>
      </c>
      <c r="B50" s="1" t="s">
        <v>846</v>
      </c>
      <c r="C50" s="1">
        <v>1</v>
      </c>
      <c r="D50" s="1">
        <f>+IF(Tabla15[[#This Row],[NOMBRE DE LA CAUSA 2018]]=0,0,1)</f>
        <v>1</v>
      </c>
      <c r="E50" s="1">
        <f>+E49+Tabla15[[#This Row],[NOMBRE DE LA CAUSA 2019]]</f>
        <v>48</v>
      </c>
      <c r="F50" s="1">
        <f>+Tabla15[[#This Row],[0]]*Tabla15[[#This Row],[NOMBRE DE LA CAUSA 2019]]</f>
        <v>48</v>
      </c>
      <c r="G50" s="1" t="s">
        <v>781</v>
      </c>
      <c r="H50" s="1" t="s">
        <v>847</v>
      </c>
      <c r="K50" s="1" t="s">
        <v>740</v>
      </c>
      <c r="L50" s="1" t="s">
        <v>848</v>
      </c>
      <c r="M50" s="4">
        <v>2189</v>
      </c>
      <c r="N50" s="1" t="str">
        <f>+Tabla15[[#This Row],[NOMBRE DE LA CAUSA 2017]]</f>
        <v>DAÑOS A BIENES EN OPERACION ADMINISTRATIVA</v>
      </c>
    </row>
    <row r="51" spans="1:14" ht="15" customHeight="1" x14ac:dyDescent="0.25">
      <c r="A51" s="1">
        <f>+Tabla15[[#This Row],[1]]</f>
        <v>49</v>
      </c>
      <c r="B51" s="1" t="s">
        <v>849</v>
      </c>
      <c r="C51" s="1">
        <v>1</v>
      </c>
      <c r="D51" s="1">
        <f>+IF(Tabla15[[#This Row],[NOMBRE DE LA CAUSA 2018]]=0,0,1)</f>
        <v>1</v>
      </c>
      <c r="E51" s="1">
        <f>+E50+Tabla15[[#This Row],[NOMBRE DE LA CAUSA 2019]]</f>
        <v>49</v>
      </c>
      <c r="F51" s="1">
        <f>+Tabla15[[#This Row],[0]]*Tabla15[[#This Row],[NOMBRE DE LA CAUSA 2019]]</f>
        <v>49</v>
      </c>
      <c r="G51" s="1" t="s">
        <v>781</v>
      </c>
      <c r="H51" s="1" t="s">
        <v>836</v>
      </c>
      <c r="K51" s="1" t="s">
        <v>740</v>
      </c>
      <c r="L51" s="1" t="s">
        <v>850</v>
      </c>
      <c r="M51" s="4">
        <v>2088</v>
      </c>
      <c r="N51" s="1" t="str">
        <f>+Tabla15[[#This Row],[NOMBRE DE LA CAUSA 2017]]</f>
        <v>DAÑOS A BIENES EN OPERATIVO MILITAR</v>
      </c>
    </row>
    <row r="52" spans="1:14" ht="15" customHeight="1" x14ac:dyDescent="0.25">
      <c r="A52" s="1">
        <f>+Tabla15[[#This Row],[1]]</f>
        <v>50</v>
      </c>
      <c r="B52" s="1" t="s">
        <v>851</v>
      </c>
      <c r="C52" s="1">
        <v>1</v>
      </c>
      <c r="D52" s="1">
        <f>+IF(Tabla15[[#This Row],[NOMBRE DE LA CAUSA 2018]]=0,0,1)</f>
        <v>1</v>
      </c>
      <c r="E52" s="1">
        <f>+E51+Tabla15[[#This Row],[NOMBRE DE LA CAUSA 2019]]</f>
        <v>50</v>
      </c>
      <c r="F52" s="1">
        <f>+Tabla15[[#This Row],[0]]*Tabla15[[#This Row],[NOMBRE DE LA CAUSA 2019]]</f>
        <v>50</v>
      </c>
      <c r="G52" s="1" t="s">
        <v>781</v>
      </c>
      <c r="H52" s="1" t="s">
        <v>852</v>
      </c>
      <c r="K52" s="1" t="s">
        <v>740</v>
      </c>
      <c r="L52" s="1" t="s">
        <v>853</v>
      </c>
      <c r="M52" s="4">
        <v>2195</v>
      </c>
      <c r="N52" s="1" t="str">
        <f>+Tabla15[[#This Row],[NOMBRE DE LA CAUSA 2017]]</f>
        <v>DAÑOS A BIENES EN ZONA DE DISTENSION</v>
      </c>
    </row>
    <row r="53" spans="1:14" ht="15" customHeight="1" x14ac:dyDescent="0.25">
      <c r="A53" s="1">
        <f>+Tabla15[[#This Row],[1]]</f>
        <v>51</v>
      </c>
      <c r="B53" s="1" t="s">
        <v>854</v>
      </c>
      <c r="C53" s="1">
        <v>1</v>
      </c>
      <c r="D53" s="1">
        <f>+IF(Tabla15[[#This Row],[NOMBRE DE LA CAUSA 2018]]=0,0,1)</f>
        <v>1</v>
      </c>
      <c r="E53" s="1">
        <f>+E52+Tabla15[[#This Row],[NOMBRE DE LA CAUSA 2019]]</f>
        <v>51</v>
      </c>
      <c r="F53" s="1">
        <f>+Tabla15[[#This Row],[0]]*Tabla15[[#This Row],[NOMBRE DE LA CAUSA 2019]]</f>
        <v>51</v>
      </c>
      <c r="G53" s="1" t="s">
        <v>781</v>
      </c>
      <c r="H53" s="1" t="s">
        <v>855</v>
      </c>
      <c r="K53" s="1" t="s">
        <v>740</v>
      </c>
      <c r="L53" s="1" t="s">
        <v>856</v>
      </c>
      <c r="M53" s="4">
        <v>2201</v>
      </c>
      <c r="N53" s="1" t="str">
        <f>+Tabla15[[#This Row],[NOMBRE DE LA CAUSA 2017]]</f>
        <v>DAÑOS A BIENES POR ACTIVIDAD DEL SECTOR DE HIDROCARBUROS</v>
      </c>
    </row>
    <row r="54" spans="1:14" ht="15" customHeight="1" x14ac:dyDescent="0.25">
      <c r="A54" s="1">
        <f>+Tabla15[[#This Row],[1]]</f>
        <v>52</v>
      </c>
      <c r="B54" s="1" t="s">
        <v>857</v>
      </c>
      <c r="C54" s="1">
        <v>1</v>
      </c>
      <c r="D54" s="1">
        <f>+IF(Tabla15[[#This Row],[NOMBRE DE LA CAUSA 2018]]=0,0,1)</f>
        <v>1</v>
      </c>
      <c r="E54" s="1">
        <f>+E53+Tabla15[[#This Row],[NOMBRE DE LA CAUSA 2019]]</f>
        <v>52</v>
      </c>
      <c r="F54" s="1">
        <f>+Tabla15[[#This Row],[0]]*Tabla15[[#This Row],[NOMBRE DE LA CAUSA 2019]]</f>
        <v>52</v>
      </c>
      <c r="G54" s="1" t="s">
        <v>781</v>
      </c>
      <c r="H54" s="1" t="s">
        <v>855</v>
      </c>
      <c r="K54" s="1" t="s">
        <v>740</v>
      </c>
      <c r="L54" s="1" t="s">
        <v>858</v>
      </c>
      <c r="M54" s="4">
        <v>2198</v>
      </c>
      <c r="N54" s="1" t="str">
        <f>+Tabla15[[#This Row],[NOMBRE DE LA CAUSA 2017]]</f>
        <v>DAÑOS A BIENES POR ACTIVIDAD MINERA</v>
      </c>
    </row>
    <row r="55" spans="1:14" ht="15" customHeight="1" x14ac:dyDescent="0.25">
      <c r="A55" s="1">
        <f>+Tabla15[[#This Row],[1]]</f>
        <v>53</v>
      </c>
      <c r="B55" s="1" t="s">
        <v>859</v>
      </c>
      <c r="C55" s="1">
        <v>1</v>
      </c>
      <c r="D55" s="1">
        <f>+IF(Tabla15[[#This Row],[NOMBRE DE LA CAUSA 2018]]=0,0,1)</f>
        <v>1</v>
      </c>
      <c r="E55" s="1">
        <f>+E54+Tabla15[[#This Row],[NOMBRE DE LA CAUSA 2019]]</f>
        <v>53</v>
      </c>
      <c r="F55" s="1">
        <f>+Tabla15[[#This Row],[0]]*Tabla15[[#This Row],[NOMBRE DE LA CAUSA 2019]]</f>
        <v>53</v>
      </c>
      <c r="G55" s="1" t="s">
        <v>781</v>
      </c>
      <c r="H55" s="1" t="s">
        <v>860</v>
      </c>
      <c r="K55" s="1" t="s">
        <v>740</v>
      </c>
      <c r="L55" s="1" t="s">
        <v>861</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862</v>
      </c>
      <c r="C56" s="1">
        <v>1</v>
      </c>
      <c r="D56" s="1">
        <f>+IF(Tabla15[[#This Row],[NOMBRE DE LA CAUSA 2018]]=0,0,1)</f>
        <v>1</v>
      </c>
      <c r="E56" s="1">
        <f>+E55+Tabla15[[#This Row],[NOMBRE DE LA CAUSA 2019]]</f>
        <v>54</v>
      </c>
      <c r="F56" s="1">
        <f>+Tabla15[[#This Row],[0]]*Tabla15[[#This Row],[NOMBRE DE LA CAUSA 2019]]</f>
        <v>54</v>
      </c>
      <c r="G56" s="1" t="s">
        <v>781</v>
      </c>
      <c r="H56" s="1" t="s">
        <v>863</v>
      </c>
      <c r="K56" s="1" t="s">
        <v>740</v>
      </c>
      <c r="L56" s="1" t="s">
        <v>864</v>
      </c>
      <c r="M56" s="4">
        <v>2145</v>
      </c>
      <c r="N56" s="1" t="str">
        <f>+Tabla15[[#This Row],[NOMBRE DE LA CAUSA 2017]]</f>
        <v>DAÑOS A BIENES POR ACTO TERRORISTA CONTRA POBLACION CIVIL</v>
      </c>
    </row>
    <row r="57" spans="1:14" ht="15" customHeight="1" x14ac:dyDescent="0.25">
      <c r="A57" s="1">
        <f>+Tabla15[[#This Row],[1]]</f>
        <v>55</v>
      </c>
      <c r="B57" s="1" t="s">
        <v>865</v>
      </c>
      <c r="C57" s="1">
        <v>1</v>
      </c>
      <c r="D57" s="1">
        <f>+IF(Tabla15[[#This Row],[NOMBRE DE LA CAUSA 2018]]=0,0,1)</f>
        <v>1</v>
      </c>
      <c r="E57" s="1">
        <f>+E56+Tabla15[[#This Row],[NOMBRE DE LA CAUSA 2019]]</f>
        <v>55</v>
      </c>
      <c r="F57" s="1">
        <f>+Tabla15[[#This Row],[0]]*Tabla15[[#This Row],[NOMBRE DE LA CAUSA 2019]]</f>
        <v>55</v>
      </c>
      <c r="G57" s="1" t="s">
        <v>781</v>
      </c>
      <c r="H57" s="1" t="s">
        <v>866</v>
      </c>
      <c r="K57" s="1" t="s">
        <v>740</v>
      </c>
      <c r="L57" s="1" t="s">
        <v>867</v>
      </c>
      <c r="M57" s="4">
        <v>2136</v>
      </c>
      <c r="N57" s="1" t="str">
        <f>+Tabla15[[#This Row],[NOMBRE DE LA CAUSA 2017]]</f>
        <v>DAÑOS A BIENES POR ALUD DE TIERRA</v>
      </c>
    </row>
    <row r="58" spans="1:14" ht="15" customHeight="1" x14ac:dyDescent="0.25">
      <c r="A58" s="1">
        <f>+Tabla15[[#This Row],[1]]</f>
        <v>56</v>
      </c>
      <c r="B58" s="1" t="s">
        <v>868</v>
      </c>
      <c r="C58" s="1">
        <v>1</v>
      </c>
      <c r="D58" s="1">
        <f>+IF(Tabla15[[#This Row],[NOMBRE DE LA CAUSA 2018]]=0,0,1)</f>
        <v>1</v>
      </c>
      <c r="E58" s="1">
        <f>+E57+Tabla15[[#This Row],[NOMBRE DE LA CAUSA 2019]]</f>
        <v>56</v>
      </c>
      <c r="F58" s="1">
        <f>+Tabla15[[#This Row],[0]]*Tabla15[[#This Row],[NOMBRE DE LA CAUSA 2019]]</f>
        <v>56</v>
      </c>
      <c r="G58" s="1" t="s">
        <v>781</v>
      </c>
      <c r="H58" s="1" t="s">
        <v>869</v>
      </c>
      <c r="K58" s="1" t="s">
        <v>740</v>
      </c>
      <c r="L58" s="1" t="s">
        <v>870</v>
      </c>
      <c r="M58" s="4">
        <v>2121</v>
      </c>
      <c r="N58" s="1" t="str">
        <f>+Tabla15[[#This Row],[NOMBRE DE LA CAUSA 2017]]</f>
        <v>DAÑOS A BIENES POR CAIDA DE ARBOL</v>
      </c>
    </row>
    <row r="59" spans="1:14" ht="15" customHeight="1" x14ac:dyDescent="0.25">
      <c r="A59" s="1">
        <f>+Tabla15[[#This Row],[1]]</f>
        <v>57</v>
      </c>
      <c r="B59" s="1" t="s">
        <v>871</v>
      </c>
      <c r="C59" s="1">
        <v>1</v>
      </c>
      <c r="D59" s="1">
        <f>+IF(Tabla15[[#This Row],[NOMBRE DE LA CAUSA 2018]]=0,0,1)</f>
        <v>1</v>
      </c>
      <c r="E59" s="1">
        <f>+E58+Tabla15[[#This Row],[NOMBRE DE LA CAUSA 2019]]</f>
        <v>57</v>
      </c>
      <c r="F59" s="1">
        <f>+Tabla15[[#This Row],[0]]*Tabla15[[#This Row],[NOMBRE DE LA CAUSA 2019]]</f>
        <v>57</v>
      </c>
      <c r="G59" s="1" t="s">
        <v>781</v>
      </c>
      <c r="H59" s="1" t="s">
        <v>872</v>
      </c>
      <c r="K59" s="1" t="s">
        <v>740</v>
      </c>
      <c r="L59" s="1" t="s">
        <v>873</v>
      </c>
      <c r="M59" s="4">
        <v>2109</v>
      </c>
      <c r="N59" s="1" t="str">
        <f>+Tabla15[[#This Row],[NOMBRE DE LA CAUSA 2017]]</f>
        <v>DAÑOS A BIENES POR CONDUCCION DE ENERGIA ELECTRICA</v>
      </c>
    </row>
    <row r="60" spans="1:14" ht="15" customHeight="1" x14ac:dyDescent="0.25">
      <c r="A60" s="1">
        <f>+Tabla15[[#This Row],[1]]</f>
        <v>58</v>
      </c>
      <c r="B60" s="1" t="s">
        <v>874</v>
      </c>
      <c r="C60" s="1">
        <v>1</v>
      </c>
      <c r="D60" s="1">
        <f>+IF(Tabla15[[#This Row],[NOMBRE DE LA CAUSA 2018]]=0,0,1)</f>
        <v>1</v>
      </c>
      <c r="E60" s="1">
        <f>+E59+Tabla15[[#This Row],[NOMBRE DE LA CAUSA 2019]]</f>
        <v>58</v>
      </c>
      <c r="F60" s="1">
        <f>+Tabla15[[#This Row],[0]]*Tabla15[[#This Row],[NOMBRE DE LA CAUSA 2019]]</f>
        <v>58</v>
      </c>
      <c r="G60" s="1" t="s">
        <v>743</v>
      </c>
      <c r="J60" s="1" t="s">
        <v>744</v>
      </c>
      <c r="K60" s="1" t="s">
        <v>740</v>
      </c>
      <c r="L60" s="1" t="s">
        <v>875</v>
      </c>
      <c r="M60" s="4">
        <v>136</v>
      </c>
      <c r="N60" s="1" t="str">
        <f>+Tabla15[[#This Row],[NOMBRE DE LA CAUSA 2017]]</f>
        <v>DAÑOS A BIENES POR EJECUCION DE OBRA PUBLICA</v>
      </c>
    </row>
    <row r="61" spans="1:14" ht="15" customHeight="1" x14ac:dyDescent="0.25">
      <c r="A61" s="1">
        <f>+Tabla15[[#This Row],[1]]</f>
        <v>59</v>
      </c>
      <c r="B61" s="1" t="s">
        <v>876</v>
      </c>
      <c r="C61" s="1">
        <v>1</v>
      </c>
      <c r="D61" s="1">
        <f>+IF(Tabla15[[#This Row],[NOMBRE DE LA CAUSA 2018]]=0,0,1)</f>
        <v>1</v>
      </c>
      <c r="E61" s="1">
        <f>+E60+Tabla15[[#This Row],[NOMBRE DE LA CAUSA 2019]]</f>
        <v>59</v>
      </c>
      <c r="F61" s="1">
        <f>+Tabla15[[#This Row],[0]]*Tabla15[[#This Row],[NOMBRE DE LA CAUSA 2019]]</f>
        <v>59</v>
      </c>
      <c r="G61" s="1" t="s">
        <v>781</v>
      </c>
      <c r="H61" s="1" t="s">
        <v>877</v>
      </c>
      <c r="K61" s="1" t="s">
        <v>740</v>
      </c>
      <c r="L61" s="1" t="s">
        <v>878</v>
      </c>
      <c r="M61" s="4">
        <v>2172</v>
      </c>
      <c r="N61" s="1" t="str">
        <f>+Tabla15[[#This Row],[NOMBRE DE LA CAUSA 2017]]</f>
        <v>DAÑOS A BIENES POR FALTA DE ADOPCION DE MEDIDAS DE PROTECCION Y SEGURIDAD</v>
      </c>
    </row>
    <row r="62" spans="1:14" ht="15" customHeight="1" x14ac:dyDescent="0.25">
      <c r="A62" s="1">
        <f>+Tabla15[[#This Row],[1]]</f>
        <v>60</v>
      </c>
      <c r="B62" s="1" t="s">
        <v>879</v>
      </c>
      <c r="C62" s="1">
        <v>1</v>
      </c>
      <c r="D62" s="1">
        <f>+IF(Tabla15[[#This Row],[NOMBRE DE LA CAUSA 2018]]=0,0,1)</f>
        <v>1</v>
      </c>
      <c r="E62" s="1">
        <f>+E61+Tabla15[[#This Row],[NOMBRE DE LA CAUSA 2019]]</f>
        <v>60</v>
      </c>
      <c r="F62" s="1">
        <f>+Tabla15[[#This Row],[0]]*Tabla15[[#This Row],[NOMBRE DE LA CAUSA 2019]]</f>
        <v>60</v>
      </c>
      <c r="G62" s="1" t="s">
        <v>781</v>
      </c>
      <c r="H62" s="1" t="s">
        <v>880</v>
      </c>
      <c r="K62" s="1" t="s">
        <v>740</v>
      </c>
      <c r="L62" s="1" t="s">
        <v>881</v>
      </c>
      <c r="M62" s="4">
        <v>2118</v>
      </c>
      <c r="N62" s="1" t="str">
        <f>+Tabla15[[#This Row],[NOMBRE DE LA CAUSA 2017]]</f>
        <v>DAÑOS A BIENES POR FALTA DE ILUMINACION EN LA VIA PUBLICA</v>
      </c>
    </row>
    <row r="63" spans="1:14" ht="15" customHeight="1" x14ac:dyDescent="0.25">
      <c r="A63" s="1">
        <f>+Tabla15[[#This Row],[1]]</f>
        <v>61</v>
      </c>
      <c r="B63" s="1" t="s">
        <v>882</v>
      </c>
      <c r="C63" s="1">
        <v>1</v>
      </c>
      <c r="D63" s="1">
        <f>+IF(Tabla15[[#This Row],[NOMBRE DE LA CAUSA 2018]]=0,0,1)</f>
        <v>1</v>
      </c>
      <c r="E63" s="1">
        <f>+E62+Tabla15[[#This Row],[NOMBRE DE LA CAUSA 2019]]</f>
        <v>61</v>
      </c>
      <c r="F63" s="1">
        <f>+Tabla15[[#This Row],[0]]*Tabla15[[#This Row],[NOMBRE DE LA CAUSA 2019]]</f>
        <v>61</v>
      </c>
      <c r="G63" s="1" t="s">
        <v>781</v>
      </c>
      <c r="H63" s="1" t="s">
        <v>880</v>
      </c>
      <c r="K63" s="1" t="s">
        <v>740</v>
      </c>
      <c r="L63" s="13" t="s">
        <v>883</v>
      </c>
      <c r="M63" s="4">
        <v>2115</v>
      </c>
      <c r="N63" s="1" t="str">
        <f>+Tabla15[[#This Row],[NOMBRE DE LA CAUSA 2017]]</f>
        <v>DAÑOS A BIENES POR FALTA DE SEÑALIZACION EN LA VIA PUBLICA</v>
      </c>
    </row>
    <row r="64" spans="1:14" ht="15" customHeight="1" x14ac:dyDescent="0.25">
      <c r="A64" s="1">
        <f>+Tabla15[[#This Row],[1]]</f>
        <v>62</v>
      </c>
      <c r="B64" s="14" t="s">
        <v>884</v>
      </c>
      <c r="C64" s="1">
        <v>1</v>
      </c>
      <c r="D64" s="1">
        <f>+IF(Tabla15[[#This Row],[NOMBRE DE LA CAUSA 2018]]=0,0,1)</f>
        <v>1</v>
      </c>
      <c r="E64" s="1">
        <f>+E63+Tabla15[[#This Row],[NOMBRE DE LA CAUSA 2019]]</f>
        <v>62</v>
      </c>
      <c r="F64" s="1">
        <f>+Tabla15[[#This Row],[0]]*Tabla15[[#This Row],[NOMBRE DE LA CAUSA 2019]]</f>
        <v>62</v>
      </c>
      <c r="G64" s="1" t="s">
        <v>781</v>
      </c>
      <c r="H64" s="1" t="s">
        <v>877</v>
      </c>
      <c r="K64" s="1" t="s">
        <v>740</v>
      </c>
      <c r="L64" s="1" t="s">
        <v>885</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886</v>
      </c>
      <c r="C65" s="1">
        <v>1</v>
      </c>
      <c r="D65" s="1">
        <f>+IF(Tabla15[[#This Row],[NOMBRE DE LA CAUSA 2018]]=0,0,1)</f>
        <v>1</v>
      </c>
      <c r="E65" s="1">
        <f>+E64+Tabla15[[#This Row],[NOMBRE DE LA CAUSA 2019]]</f>
        <v>63</v>
      </c>
      <c r="F65" s="1">
        <f>+Tabla15[[#This Row],[0]]*Tabla15[[#This Row],[NOMBRE DE LA CAUSA 2019]]</f>
        <v>63</v>
      </c>
      <c r="G65" s="1" t="s">
        <v>781</v>
      </c>
      <c r="H65" s="1" t="s">
        <v>887</v>
      </c>
      <c r="K65" s="1" t="s">
        <v>740</v>
      </c>
      <c r="L65" s="1" t="s">
        <v>888</v>
      </c>
      <c r="M65" s="4">
        <v>2139</v>
      </c>
      <c r="N65" s="1" t="str">
        <f>+Tabla15[[#This Row],[NOMBRE DE LA CAUSA 2017]]</f>
        <v>DAÑOS A BIENES POR INUNDACION</v>
      </c>
    </row>
    <row r="66" spans="1:14" ht="15" customHeight="1" x14ac:dyDescent="0.25">
      <c r="A66" s="1">
        <f>+Tabla15[[#This Row],[1]]</f>
        <v>64</v>
      </c>
      <c r="B66" s="13" t="s">
        <v>889</v>
      </c>
      <c r="C66" s="1">
        <v>1</v>
      </c>
      <c r="D66" s="1">
        <f>+IF(Tabla15[[#This Row],[NOMBRE DE LA CAUSA 2018]]=0,0,1)</f>
        <v>1</v>
      </c>
      <c r="E66" s="1">
        <f>+E65+Tabla15[[#This Row],[NOMBRE DE LA CAUSA 2019]]</f>
        <v>64</v>
      </c>
      <c r="F66" s="1">
        <f>+Tabla15[[#This Row],[0]]*Tabla15[[#This Row],[NOMBRE DE LA CAUSA 2019]]</f>
        <v>64</v>
      </c>
      <c r="G66" s="1" t="s">
        <v>781</v>
      </c>
      <c r="H66" s="1" t="s">
        <v>877</v>
      </c>
      <c r="K66" s="1" t="s">
        <v>740</v>
      </c>
      <c r="L66" s="1" t="s">
        <v>890</v>
      </c>
      <c r="M66" s="4">
        <v>2178</v>
      </c>
      <c r="N66" s="1" t="str">
        <f>+Tabla15[[#This Row],[NOMBRE DE LA CAUSA 2017]]</f>
        <v>DAÑOS A BIENES POR MODIFICACION O REDUCCION DE LAS MEDIDAS DE PROTECCION Y SEGURIDAD</v>
      </c>
    </row>
    <row r="67" spans="1:14" ht="15" customHeight="1" x14ac:dyDescent="0.25">
      <c r="A67" s="1">
        <f>+Tabla15[[#This Row],[1]]</f>
        <v>65</v>
      </c>
      <c r="B67" s="1" t="s">
        <v>891</v>
      </c>
      <c r="C67" s="1">
        <v>1</v>
      </c>
      <c r="D67" s="1">
        <f>+IF(Tabla15[[#This Row],[NOMBRE DE LA CAUSA 2018]]=0,0,1)</f>
        <v>1</v>
      </c>
      <c r="E67" s="1">
        <f>+E66+Tabla15[[#This Row],[NOMBRE DE LA CAUSA 2019]]</f>
        <v>65</v>
      </c>
      <c r="F67" s="1">
        <f>+Tabla15[[#This Row],[0]]*Tabla15[[#This Row],[NOMBRE DE LA CAUSA 2019]]</f>
        <v>65</v>
      </c>
      <c r="G67" s="1" t="s">
        <v>781</v>
      </c>
      <c r="H67" s="1" t="s">
        <v>892</v>
      </c>
      <c r="K67" s="1" t="s">
        <v>740</v>
      </c>
      <c r="L67" s="1" t="s">
        <v>893</v>
      </c>
      <c r="M67" s="4">
        <v>2124</v>
      </c>
      <c r="N67" s="1" t="str">
        <f>+Tabla15[[#This Row],[NOMBRE DE LA CAUSA 2017]]</f>
        <v>DAÑOS A BIENES POR RUINA DE EDIFICACION PUBLICA</v>
      </c>
    </row>
    <row r="68" spans="1:14" ht="15" customHeight="1" x14ac:dyDescent="0.25">
      <c r="A68" s="1">
        <f>+Tabla15[[#This Row],[1]]</f>
        <v>66</v>
      </c>
      <c r="B68" s="1" t="s">
        <v>894</v>
      </c>
      <c r="C68" s="1">
        <v>1</v>
      </c>
      <c r="D68" s="1">
        <f>+IF(Tabla15[[#This Row],[NOMBRE DE LA CAUSA 2018]]=0,0,1)</f>
        <v>1</v>
      </c>
      <c r="E68" s="1">
        <f>+E67+Tabla15[[#This Row],[NOMBRE DE LA CAUSA 2019]]</f>
        <v>66</v>
      </c>
      <c r="F68" s="1">
        <f>+Tabla15[[#This Row],[0]]*Tabla15[[#This Row],[NOMBRE DE LA CAUSA 2019]]</f>
        <v>66</v>
      </c>
      <c r="G68" s="1" t="s">
        <v>738</v>
      </c>
      <c r="K68" s="1" t="s">
        <v>740</v>
      </c>
      <c r="L68" s="1" t="s">
        <v>895</v>
      </c>
      <c r="M68" s="4">
        <v>2166</v>
      </c>
      <c r="N68" s="1" t="str">
        <f>+Tabla15[[#This Row],[NOMBRE DE LA CAUSA 2017]]</f>
        <v>DAÑOS A BIENES POR SEMOVIENTE DE PROPIEDAD DEL ESTADO</v>
      </c>
    </row>
    <row r="69" spans="1:14" ht="15" customHeight="1" x14ac:dyDescent="0.25">
      <c r="A69" s="1">
        <f>+Tabla15[[#This Row],[1]]</f>
        <v>67</v>
      </c>
      <c r="B69" s="1" t="s">
        <v>896</v>
      </c>
      <c r="C69" s="1">
        <v>1</v>
      </c>
      <c r="D69" s="1">
        <f>+IF(Tabla15[[#This Row],[NOMBRE DE LA CAUSA 2018]]=0,0,1)</f>
        <v>1</v>
      </c>
      <c r="E69" s="1">
        <f>+E68+Tabla15[[#This Row],[NOMBRE DE LA CAUSA 2019]]</f>
        <v>67</v>
      </c>
      <c r="F69" s="1">
        <f>+Tabla15[[#This Row],[0]]*Tabla15[[#This Row],[NOMBRE DE LA CAUSA 2019]]</f>
        <v>67</v>
      </c>
      <c r="G69" s="1" t="s">
        <v>781</v>
      </c>
      <c r="H69" s="1" t="s">
        <v>897</v>
      </c>
      <c r="K69" s="1" t="s">
        <v>740</v>
      </c>
      <c r="L69" s="1" t="s">
        <v>898</v>
      </c>
      <c r="M69" s="4">
        <v>2161</v>
      </c>
      <c r="N69" s="1" t="str">
        <f>+Tabla15[[#This Row],[NOMBRE DE LA CAUSA 2017]]</f>
        <v>DAÑOS A BIENES POR USO EXCESIVO DE LA FUERZA</v>
      </c>
    </row>
    <row r="70" spans="1:14" ht="15" customHeight="1" x14ac:dyDescent="0.25">
      <c r="A70" s="1">
        <f>+Tabla15[[#This Row],[1]]</f>
        <v>68</v>
      </c>
      <c r="B70" s="1" t="s">
        <v>899</v>
      </c>
      <c r="C70" s="1">
        <v>1</v>
      </c>
      <c r="D70" s="1">
        <f>+IF(Tabla15[[#This Row],[NOMBRE DE LA CAUSA 2018]]=0,0,1)</f>
        <v>1</v>
      </c>
      <c r="E70" s="1">
        <f>+E69+Tabla15[[#This Row],[NOMBRE DE LA CAUSA 2019]]</f>
        <v>68</v>
      </c>
      <c r="F70" s="1">
        <f>+Tabla15[[#This Row],[0]]*Tabla15[[#This Row],[NOMBRE DE LA CAUSA 2019]]</f>
        <v>68</v>
      </c>
      <c r="G70" s="1" t="s">
        <v>781</v>
      </c>
      <c r="H70" s="1" t="s">
        <v>900</v>
      </c>
      <c r="K70" s="1" t="s">
        <v>740</v>
      </c>
      <c r="L70" s="14" t="s">
        <v>901</v>
      </c>
      <c r="M70" s="4">
        <v>2112</v>
      </c>
      <c r="N70" s="1" t="str">
        <f>+Tabla15[[#This Row],[NOMBRE DE LA CAUSA 2017]]</f>
        <v>DAÑOS A BIENES POR VIA PUBLICA EN MAL ESTADO</v>
      </c>
    </row>
    <row r="71" spans="1:14" ht="15" customHeight="1" x14ac:dyDescent="0.25">
      <c r="A71" s="1">
        <f>+Tabla15[[#This Row],[1]]</f>
        <v>69</v>
      </c>
      <c r="B71" s="1" t="s">
        <v>902</v>
      </c>
      <c r="C71" s="1">
        <v>1</v>
      </c>
      <c r="D71" s="1">
        <f>+IF(Tabla15[[#This Row],[NOMBRE DE LA CAUSA 2018]]=0,0,1)</f>
        <v>1</v>
      </c>
      <c r="E71" s="1">
        <f>+E70+Tabla15[[#This Row],[NOMBRE DE LA CAUSA 2019]]</f>
        <v>69</v>
      </c>
      <c r="F71" s="1">
        <f>+Tabla15[[#This Row],[0]]*Tabla15[[#This Row],[NOMBRE DE LA CAUSA 2019]]</f>
        <v>69</v>
      </c>
      <c r="G71" s="1" t="s">
        <v>743</v>
      </c>
      <c r="J71" s="1" t="s">
        <v>744</v>
      </c>
      <c r="K71" s="1" t="s">
        <v>740</v>
      </c>
      <c r="L71" s="1" t="s">
        <v>903</v>
      </c>
      <c r="M71" s="4">
        <v>146</v>
      </c>
      <c r="N71" s="1" t="str">
        <f>+Tabla15[[#This Row],[NOMBRE DE LA CAUSA 2017]]</f>
        <v>DAÑOS CAUSADOS A BIENES EN PROCEDIMIENTO DE POLICIA</v>
      </c>
    </row>
    <row r="72" spans="1:14" ht="15" customHeight="1" x14ac:dyDescent="0.25">
      <c r="A72" s="1">
        <f>+Tabla15[[#This Row],[1]]</f>
        <v>70</v>
      </c>
      <c r="B72" s="1" t="s">
        <v>904</v>
      </c>
      <c r="C72" s="1">
        <v>1</v>
      </c>
      <c r="D72" s="1">
        <f>+IF(Tabla15[[#This Row],[NOMBRE DE LA CAUSA 2018]]=0,0,1)</f>
        <v>1</v>
      </c>
      <c r="E72" s="1">
        <f>+E71+Tabla15[[#This Row],[NOMBRE DE LA CAUSA 2019]]</f>
        <v>70</v>
      </c>
      <c r="F72" s="1">
        <f>+Tabla15[[#This Row],[0]]*Tabla15[[#This Row],[NOMBRE DE LA CAUSA 2019]]</f>
        <v>70</v>
      </c>
      <c r="G72" s="1" t="s">
        <v>743</v>
      </c>
      <c r="J72" s="1" t="s">
        <v>744</v>
      </c>
      <c r="K72" s="1" t="s">
        <v>740</v>
      </c>
      <c r="L72" s="1" t="s">
        <v>905</v>
      </c>
      <c r="M72" s="4">
        <v>555</v>
      </c>
      <c r="N72" s="1" t="str">
        <f>+Tabla15[[#This Row],[NOMBRE DE LA CAUSA 2017]]</f>
        <v>DAÑOS CAUSADOS A BIENES POR GRUPO ARMADO ILEGAL</v>
      </c>
    </row>
    <row r="73" spans="1:14" ht="15" customHeight="1" x14ac:dyDescent="0.25">
      <c r="A73" s="1">
        <f>+Tabla15[[#This Row],[1]]</f>
        <v>71</v>
      </c>
      <c r="B73" s="1" t="s">
        <v>906</v>
      </c>
      <c r="C73" s="1">
        <v>1</v>
      </c>
      <c r="D73" s="1">
        <f>+IF(Tabla15[[#This Row],[NOMBRE DE LA CAUSA 2018]]=0,0,1)</f>
        <v>1</v>
      </c>
      <c r="E73" s="1">
        <f>+E72+Tabla15[[#This Row],[NOMBRE DE LA CAUSA 2019]]</f>
        <v>71</v>
      </c>
      <c r="F73" s="1">
        <f>+Tabla15[[#This Row],[0]]*Tabla15[[#This Row],[NOMBRE DE LA CAUSA 2019]]</f>
        <v>71</v>
      </c>
      <c r="G73" s="1" t="s">
        <v>781</v>
      </c>
      <c r="H73" s="1" t="s">
        <v>782</v>
      </c>
      <c r="K73" s="1" t="s">
        <v>740</v>
      </c>
      <c r="L73" s="1" t="s">
        <v>907</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908</v>
      </c>
      <c r="C74" s="1">
        <v>1</v>
      </c>
      <c r="D74" s="1">
        <f>+IF(Tabla15[[#This Row],[NOMBRE DE LA CAUSA 2018]]=0,0,1)</f>
        <v>1</v>
      </c>
      <c r="E74" s="1">
        <f>+E73+Tabla15[[#This Row],[NOMBRE DE LA CAUSA 2019]]</f>
        <v>72</v>
      </c>
      <c r="F74" s="1">
        <f>+Tabla15[[#This Row],[0]]*Tabla15[[#This Row],[NOMBRE DE LA CAUSA 2019]]</f>
        <v>72</v>
      </c>
      <c r="G74" s="1" t="s">
        <v>781</v>
      </c>
      <c r="H74" s="1" t="s">
        <v>782</v>
      </c>
      <c r="K74" s="1" t="s">
        <v>740</v>
      </c>
      <c r="L74" s="1" t="s">
        <v>909</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910</v>
      </c>
      <c r="C75" s="1">
        <v>1</v>
      </c>
      <c r="D75" s="1">
        <f>+IF(Tabla15[[#This Row],[NOMBRE DE LA CAUSA 2018]]=0,0,1)</f>
        <v>1</v>
      </c>
      <c r="E75" s="1">
        <f>+E74+Tabla15[[#This Row],[NOMBRE DE LA CAUSA 2019]]</f>
        <v>73</v>
      </c>
      <c r="F75" s="1">
        <f>+Tabla15[[#This Row],[0]]*Tabla15[[#This Row],[NOMBRE DE LA CAUSA 2019]]</f>
        <v>73</v>
      </c>
      <c r="G75" s="1" t="s">
        <v>781</v>
      </c>
      <c r="H75" s="1" t="s">
        <v>782</v>
      </c>
      <c r="K75" s="1" t="s">
        <v>740</v>
      </c>
      <c r="L75" s="1" t="s">
        <v>911</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912</v>
      </c>
      <c r="C76" s="1">
        <v>1</v>
      </c>
      <c r="D76" s="1">
        <f>+IF(Tabla15[[#This Row],[NOMBRE DE LA CAUSA 2018]]=0,0,1)</f>
        <v>1</v>
      </c>
      <c r="E76" s="1">
        <f>+E75+Tabla15[[#This Row],[NOMBRE DE LA CAUSA 2019]]</f>
        <v>74</v>
      </c>
      <c r="F76" s="1">
        <f>+Tabla15[[#This Row],[0]]*Tabla15[[#This Row],[NOMBRE DE LA CAUSA 2019]]</f>
        <v>74</v>
      </c>
      <c r="G76" s="1" t="s">
        <v>743</v>
      </c>
      <c r="J76" s="1" t="s">
        <v>744</v>
      </c>
      <c r="K76" s="1" t="s">
        <v>740</v>
      </c>
      <c r="L76" s="1" t="s">
        <v>913</v>
      </c>
      <c r="M76" s="4">
        <v>687</v>
      </c>
      <c r="N76" s="1" t="str">
        <f>+Tabla15[[#This Row],[NOMBRE DE LA CAUSA 2017]]</f>
        <v>DAÑOS CAUSADOS POR MEDIDA DE EXTINCION DE DOMINIO</v>
      </c>
    </row>
    <row r="77" spans="1:14" ht="15" customHeight="1" x14ac:dyDescent="0.25">
      <c r="A77" s="1">
        <f>+Tabla15[[#This Row],[1]]</f>
        <v>75</v>
      </c>
      <c r="B77" s="1" t="s">
        <v>914</v>
      </c>
      <c r="C77" s="1">
        <v>1</v>
      </c>
      <c r="D77" s="1">
        <f>+IF(Tabla15[[#This Row],[NOMBRE DE LA CAUSA 2018]]=0,0,1)</f>
        <v>1</v>
      </c>
      <c r="E77" s="1">
        <f>+E76+Tabla15[[#This Row],[NOMBRE DE LA CAUSA 2019]]</f>
        <v>75</v>
      </c>
      <c r="F77" s="1">
        <f>+Tabla15[[#This Row],[0]]*Tabla15[[#This Row],[NOMBRE DE LA CAUSA 2019]]</f>
        <v>75</v>
      </c>
      <c r="G77" s="1" t="s">
        <v>781</v>
      </c>
      <c r="H77" s="1" t="s">
        <v>915</v>
      </c>
      <c r="K77" s="1" t="s">
        <v>740</v>
      </c>
      <c r="L77" s="1" t="s">
        <v>916</v>
      </c>
      <c r="M77" s="4">
        <v>2168</v>
      </c>
      <c r="N77" s="1" t="str">
        <f>+Tabla15[[#This Row],[NOMBRE DE LA CAUSA 2017]]</f>
        <v>DAÑOS DERIVADOS DE ACTO ADMINISTRATIVO LICITO</v>
      </c>
    </row>
    <row r="78" spans="1:14" ht="15" customHeight="1" x14ac:dyDescent="0.25">
      <c r="A78" s="1">
        <f>+Tabla15[[#This Row],[1]]</f>
        <v>76</v>
      </c>
      <c r="B78" s="1" t="s">
        <v>917</v>
      </c>
      <c r="C78" s="1">
        <v>1</v>
      </c>
      <c r="D78" s="1">
        <f>+IF(Tabla15[[#This Row],[NOMBRE DE LA CAUSA 2018]]=0,0,1)</f>
        <v>1</v>
      </c>
      <c r="E78" s="1">
        <f>+E77+Tabla15[[#This Row],[NOMBRE DE LA CAUSA 2019]]</f>
        <v>76</v>
      </c>
      <c r="F78" s="1">
        <f>+Tabla15[[#This Row],[0]]*Tabla15[[#This Row],[NOMBRE DE LA CAUSA 2019]]</f>
        <v>76</v>
      </c>
      <c r="G78" s="1" t="s">
        <v>781</v>
      </c>
      <c r="H78" s="1" t="s">
        <v>915</v>
      </c>
      <c r="I78" s="1" t="s">
        <v>918</v>
      </c>
      <c r="K78" s="1" t="s">
        <v>740</v>
      </c>
      <c r="L78" s="1" t="s">
        <v>919</v>
      </c>
      <c r="M78" s="4">
        <v>2167</v>
      </c>
      <c r="N78" s="1" t="str">
        <f>+Tabla15[[#This Row],[NOMBRE DE LA CAUSA 2017]]</f>
        <v>DAÑOS DERIVADOS DE LA ACTIVIDAD LEGISLATIVA</v>
      </c>
    </row>
    <row r="79" spans="1:14" ht="15" customHeight="1" x14ac:dyDescent="0.25">
      <c r="A79" s="1">
        <f>+Tabla15[[#This Row],[1]]</f>
        <v>77</v>
      </c>
      <c r="B79" s="1" t="s">
        <v>920</v>
      </c>
      <c r="C79" s="1">
        <v>1</v>
      </c>
      <c r="D79" s="1">
        <f>+IF(Tabla15[[#This Row],[NOMBRE DE LA CAUSA 2018]]=0,0,1)</f>
        <v>1</v>
      </c>
      <c r="E79" s="1">
        <f>+E78+Tabla15[[#This Row],[NOMBRE DE LA CAUSA 2019]]</f>
        <v>77</v>
      </c>
      <c r="F79" s="1">
        <f>+Tabla15[[#This Row],[0]]*Tabla15[[#This Row],[NOMBRE DE LA CAUSA 2019]]</f>
        <v>77</v>
      </c>
      <c r="G79" s="1" t="s">
        <v>738</v>
      </c>
      <c r="K79" s="1" t="s">
        <v>740</v>
      </c>
      <c r="L79" s="1" t="s">
        <v>921</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922</v>
      </c>
      <c r="C80" s="1">
        <v>1</v>
      </c>
      <c r="D80" s="1">
        <f>+IF(Tabla15[[#This Row],[NOMBRE DE LA CAUSA 2018]]=0,0,1)</f>
        <v>1</v>
      </c>
      <c r="E80" s="1">
        <f>+E79+Tabla15[[#This Row],[NOMBRE DE LA CAUSA 2019]]</f>
        <v>78</v>
      </c>
      <c r="F80" s="1">
        <f>+Tabla15[[#This Row],[0]]*Tabla15[[#This Row],[NOMBRE DE LA CAUSA 2019]]</f>
        <v>78</v>
      </c>
      <c r="G80" s="1" t="s">
        <v>743</v>
      </c>
      <c r="J80" s="1" t="s">
        <v>744</v>
      </c>
      <c r="K80" s="1" t="s">
        <v>740</v>
      </c>
      <c r="L80" s="1" t="s">
        <v>923</v>
      </c>
      <c r="M80" s="4">
        <v>192</v>
      </c>
      <c r="N80" s="1" t="str">
        <f>+Tabla15[[#This Row],[NOMBRE DE LA CAUSA 2017]]</f>
        <v>DEFECTUOSO FUNCIONAMIENTO DE LA ADMINISTRACION DE JUSTICIA</v>
      </c>
    </row>
    <row r="81" spans="1:14" ht="15" customHeight="1" x14ac:dyDescent="0.25">
      <c r="A81" s="1">
        <f>+Tabla15[[#This Row],[1]]</f>
        <v>79</v>
      </c>
      <c r="B81" s="5" t="s">
        <v>924</v>
      </c>
      <c r="C81" s="1">
        <v>1</v>
      </c>
      <c r="D81" s="1">
        <f>+IF(Tabla15[[#This Row],[NOMBRE DE LA CAUSA 2018]]=0,0,1)</f>
        <v>1</v>
      </c>
      <c r="E81" s="1">
        <f>+E80+Tabla15[[#This Row],[NOMBRE DE LA CAUSA 2019]]</f>
        <v>79</v>
      </c>
      <c r="F81" s="1">
        <f>+Tabla15[[#This Row],[0]]*Tabla15[[#This Row],[NOMBRE DE LA CAUSA 2019]]</f>
        <v>79</v>
      </c>
      <c r="G81" s="5" t="s">
        <v>743</v>
      </c>
      <c r="J81" s="1" t="s">
        <v>744</v>
      </c>
      <c r="K81" s="1" t="s">
        <v>740</v>
      </c>
      <c r="L81" s="5" t="s">
        <v>925</v>
      </c>
      <c r="M81" s="4">
        <v>1990</v>
      </c>
      <c r="N81" s="1" t="str">
        <f>+Tabla15[[#This Row],[NOMBRE DE LA CAUSA 2017]]</f>
        <v>DENEGACION DE PETICION DE EXTENSION DE JURISPRUDENCIA</v>
      </c>
    </row>
    <row r="82" spans="1:14" ht="15" customHeight="1" x14ac:dyDescent="0.25">
      <c r="A82" s="1">
        <f>+Tabla15[[#This Row],[1]]</f>
        <v>80</v>
      </c>
      <c r="B82" s="1" t="s">
        <v>926</v>
      </c>
      <c r="C82" s="1">
        <v>1</v>
      </c>
      <c r="D82" s="1">
        <f>+IF(Tabla15[[#This Row],[NOMBRE DE LA CAUSA 2018]]=0,0,1)</f>
        <v>1</v>
      </c>
      <c r="E82" s="1">
        <f>+E81+Tabla15[[#This Row],[NOMBRE DE LA CAUSA 2019]]</f>
        <v>80</v>
      </c>
      <c r="F82" s="1">
        <f>+Tabla15[[#This Row],[0]]*Tabla15[[#This Row],[NOMBRE DE LA CAUSA 2019]]</f>
        <v>80</v>
      </c>
      <c r="G82" s="1" t="s">
        <v>743</v>
      </c>
      <c r="J82" s="1" t="s">
        <v>744</v>
      </c>
      <c r="K82" s="1" t="s">
        <v>740</v>
      </c>
      <c r="L82" s="1" t="s">
        <v>927</v>
      </c>
      <c r="M82" s="4">
        <v>346</v>
      </c>
      <c r="N82" s="1" t="str">
        <f>+Tabla15[[#This Row],[NOMBRE DE LA CAUSA 2017]]</f>
        <v>DESAPARICION FORZADA</v>
      </c>
    </row>
    <row r="83" spans="1:14" ht="15" customHeight="1" x14ac:dyDescent="0.25">
      <c r="A83" s="1">
        <f>+Tabla15[[#This Row],[1]]</f>
        <v>81</v>
      </c>
      <c r="B83" s="1" t="s">
        <v>928</v>
      </c>
      <c r="C83" s="1">
        <v>1</v>
      </c>
      <c r="D83" s="1">
        <f>+IF(Tabla15[[#This Row],[NOMBRE DE LA CAUSA 2018]]=0,0,1)</f>
        <v>1</v>
      </c>
      <c r="E83" s="1">
        <f>+E82+Tabla15[[#This Row],[NOMBRE DE LA CAUSA 2019]]</f>
        <v>81</v>
      </c>
      <c r="F83" s="1">
        <f>+Tabla15[[#This Row],[0]]*Tabla15[[#This Row],[NOMBRE DE LA CAUSA 2019]]</f>
        <v>81</v>
      </c>
      <c r="G83" s="1" t="s">
        <v>743</v>
      </c>
      <c r="J83" s="1" t="s">
        <v>744</v>
      </c>
      <c r="K83" s="1" t="s">
        <v>740</v>
      </c>
      <c r="L83" s="1" t="s">
        <v>929</v>
      </c>
      <c r="M83" s="4">
        <v>784</v>
      </c>
      <c r="N83" s="1" t="str">
        <f>+Tabla15[[#This Row],[NOMBRE DE LA CAUSA 2017]]</f>
        <v>DESCONOCIMIENTO DE TRASLADO DE REGIMEN PENSIONAL</v>
      </c>
    </row>
    <row r="84" spans="1:14" ht="15" customHeight="1" x14ac:dyDescent="0.25">
      <c r="A84" s="1">
        <f>+Tabla15[[#This Row],[1]]</f>
        <v>82</v>
      </c>
      <c r="B84" s="1" t="s">
        <v>930</v>
      </c>
      <c r="C84" s="1">
        <v>1</v>
      </c>
      <c r="D84" s="1">
        <f>+IF(Tabla15[[#This Row],[NOMBRE DE LA CAUSA 2018]]=0,0,1)</f>
        <v>1</v>
      </c>
      <c r="E84" s="1">
        <f>+E83+Tabla15[[#This Row],[NOMBRE DE LA CAUSA 2019]]</f>
        <v>82</v>
      </c>
      <c r="F84" s="1">
        <f>+Tabla15[[#This Row],[0]]*Tabla15[[#This Row],[NOMBRE DE LA CAUSA 2019]]</f>
        <v>82</v>
      </c>
      <c r="G84" s="1" t="s">
        <v>743</v>
      </c>
      <c r="J84" s="1" t="s">
        <v>744</v>
      </c>
      <c r="K84" s="1" t="s">
        <v>740</v>
      </c>
      <c r="L84" s="1" t="s">
        <v>931</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932</v>
      </c>
      <c r="C85" s="1">
        <v>1</v>
      </c>
      <c r="D85" s="1">
        <f>+IF(Tabla15[[#This Row],[NOMBRE DE LA CAUSA 2018]]=0,0,1)</f>
        <v>1</v>
      </c>
      <c r="E85" s="1">
        <f>+E84+Tabla15[[#This Row],[NOMBRE DE LA CAUSA 2019]]</f>
        <v>83</v>
      </c>
      <c r="F85" s="1">
        <f>+Tabla15[[#This Row],[0]]*Tabla15[[#This Row],[NOMBRE DE LA CAUSA 2019]]</f>
        <v>83</v>
      </c>
      <c r="G85" s="1" t="s">
        <v>743</v>
      </c>
      <c r="J85" s="1" t="s">
        <v>744</v>
      </c>
      <c r="K85" s="1" t="s">
        <v>740</v>
      </c>
      <c r="L85" s="1" t="s">
        <v>933</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934</v>
      </c>
      <c r="C86" s="1">
        <v>1</v>
      </c>
      <c r="D86" s="1">
        <f>+IF(Tabla15[[#This Row],[NOMBRE DE LA CAUSA 2018]]=0,0,1)</f>
        <v>1</v>
      </c>
      <c r="E86" s="1">
        <f>+E85+Tabla15[[#This Row],[NOMBRE DE LA CAUSA 2019]]</f>
        <v>84</v>
      </c>
      <c r="F86" s="1">
        <f>+Tabla15[[#This Row],[0]]*Tabla15[[#This Row],[NOMBRE DE LA CAUSA 2019]]</f>
        <v>84</v>
      </c>
      <c r="G86" s="1" t="s">
        <v>743</v>
      </c>
      <c r="J86" s="1" t="s">
        <v>744</v>
      </c>
      <c r="K86" s="1" t="s">
        <v>740</v>
      </c>
      <c r="L86" s="1" t="s">
        <v>935</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936</v>
      </c>
      <c r="C87" s="1">
        <v>1</v>
      </c>
      <c r="D87" s="1">
        <f>+IF(Tabla15[[#This Row],[NOMBRE DE LA CAUSA 2018]]=0,0,1)</f>
        <v>1</v>
      </c>
      <c r="E87" s="1">
        <f>+E86+Tabla15[[#This Row],[NOMBRE DE LA CAUSA 2019]]</f>
        <v>85</v>
      </c>
      <c r="F87" s="1">
        <f>+Tabla15[[#This Row],[0]]*Tabla15[[#This Row],[NOMBRE DE LA CAUSA 2019]]</f>
        <v>85</v>
      </c>
      <c r="G87" s="5" t="s">
        <v>743</v>
      </c>
      <c r="J87" s="1" t="s">
        <v>744</v>
      </c>
      <c r="K87" s="1" t="s">
        <v>740</v>
      </c>
      <c r="L87" s="5" t="s">
        <v>937</v>
      </c>
      <c r="M87" s="4">
        <v>855</v>
      </c>
      <c r="N87" s="1" t="str">
        <f>+Tabla15[[#This Row],[NOMBRE DE LA CAUSA 2017]]</f>
        <v>DESCONOCIMIENTO DEL DERECHO A REUBICACION LABORAL</v>
      </c>
    </row>
    <row r="88" spans="1:14" ht="15" customHeight="1" x14ac:dyDescent="0.25">
      <c r="A88" s="1">
        <f>+Tabla15[[#This Row],[1]]</f>
        <v>86</v>
      </c>
      <c r="B88" s="1" t="s">
        <v>938</v>
      </c>
      <c r="C88" s="1">
        <v>1</v>
      </c>
      <c r="D88" s="1">
        <f>+IF(Tabla15[[#This Row],[NOMBRE DE LA CAUSA 2018]]=0,0,1)</f>
        <v>1</v>
      </c>
      <c r="E88" s="1">
        <f>+E87+Tabla15[[#This Row],[NOMBRE DE LA CAUSA 2019]]</f>
        <v>86</v>
      </c>
      <c r="F88" s="1">
        <f>+Tabla15[[#This Row],[0]]*Tabla15[[#This Row],[NOMBRE DE LA CAUSA 2019]]</f>
        <v>86</v>
      </c>
      <c r="G88" s="1" t="s">
        <v>781</v>
      </c>
      <c r="H88" s="1" t="s">
        <v>939</v>
      </c>
      <c r="K88" s="1" t="s">
        <v>740</v>
      </c>
      <c r="L88" s="1" t="s">
        <v>940</v>
      </c>
      <c r="M88" s="4">
        <v>2268</v>
      </c>
      <c r="N88" s="1" t="str">
        <f>+Tabla15[[#This Row],[NOMBRE DE LA CAUSA 2017]]</f>
        <v>DESCONOCIMIENTO DEL FUERO SINDICAL</v>
      </c>
    </row>
    <row r="89" spans="1:14" ht="15" customHeight="1" x14ac:dyDescent="0.25">
      <c r="A89" s="1">
        <f>+Tabla15[[#This Row],[1]]</f>
        <v>87</v>
      </c>
      <c r="B89" s="1" t="s">
        <v>941</v>
      </c>
      <c r="C89" s="1">
        <v>1</v>
      </c>
      <c r="D89" s="1">
        <f>+IF(Tabla15[[#This Row],[NOMBRE DE LA CAUSA 2018]]=0,0,1)</f>
        <v>1</v>
      </c>
      <c r="E89" s="1">
        <f>+E88+Tabla15[[#This Row],[NOMBRE DE LA CAUSA 2019]]</f>
        <v>87</v>
      </c>
      <c r="F89" s="1">
        <f>+Tabla15[[#This Row],[0]]*Tabla15[[#This Row],[NOMBRE DE LA CAUSA 2019]]</f>
        <v>87</v>
      </c>
      <c r="G89" s="1" t="s">
        <v>781</v>
      </c>
      <c r="H89" s="1" t="s">
        <v>939</v>
      </c>
      <c r="K89" s="1" t="s">
        <v>740</v>
      </c>
      <c r="L89" s="1" t="s">
        <v>942</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943</v>
      </c>
      <c r="C90" s="1">
        <v>1</v>
      </c>
      <c r="D90" s="1">
        <f>+IF(Tabla15[[#This Row],[NOMBRE DE LA CAUSA 2018]]=0,0,1)</f>
        <v>1</v>
      </c>
      <c r="E90" s="1">
        <f>+E89+Tabla15[[#This Row],[NOMBRE DE LA CAUSA 2019]]</f>
        <v>88</v>
      </c>
      <c r="F90" s="1">
        <f>+Tabla15[[#This Row],[0]]*Tabla15[[#This Row],[NOMBRE DE LA CAUSA 2019]]</f>
        <v>88</v>
      </c>
      <c r="G90" s="1" t="s">
        <v>743</v>
      </c>
      <c r="J90" s="1" t="s">
        <v>744</v>
      </c>
      <c r="K90" s="1" t="s">
        <v>740</v>
      </c>
      <c r="L90" s="1" t="s">
        <v>944</v>
      </c>
      <c r="M90" s="4">
        <v>1996</v>
      </c>
      <c r="N90" s="1" t="str">
        <f>+Tabla15[[#This Row],[NOMBRE DE LA CAUSA 2017]]</f>
        <v>DESCUENTO DE NOMINA NO AUTORIZADO</v>
      </c>
    </row>
    <row r="91" spans="1:14" ht="15" customHeight="1" x14ac:dyDescent="0.25">
      <c r="A91" s="1">
        <f>+Tabla15[[#This Row],[1]]</f>
        <v>89</v>
      </c>
      <c r="B91" s="1" t="s">
        <v>945</v>
      </c>
      <c r="C91" s="1">
        <v>1</v>
      </c>
      <c r="D91" s="1">
        <f>+IF(Tabla15[[#This Row],[NOMBRE DE LA CAUSA 2018]]=0,0,1)</f>
        <v>1</v>
      </c>
      <c r="E91" s="1">
        <f>+E90+Tabla15[[#This Row],[NOMBRE DE LA CAUSA 2019]]</f>
        <v>89</v>
      </c>
      <c r="F91" s="1">
        <f>+Tabla15[[#This Row],[0]]*Tabla15[[#This Row],[NOMBRE DE LA CAUSA 2019]]</f>
        <v>89</v>
      </c>
      <c r="G91" s="1" t="s">
        <v>743</v>
      </c>
      <c r="J91" s="1" t="s">
        <v>744</v>
      </c>
      <c r="K91" s="1" t="s">
        <v>740</v>
      </c>
      <c r="L91" s="1" t="s">
        <v>946</v>
      </c>
      <c r="M91" s="4">
        <v>783</v>
      </c>
      <c r="N91" s="1" t="str">
        <f>+Tabla15[[#This Row],[NOMBRE DE LA CAUSA 2017]]</f>
        <v>DESCUENTO ILEGAL A LA MESADA PENSIONAL</v>
      </c>
    </row>
    <row r="92" spans="1:14" ht="15" customHeight="1" x14ac:dyDescent="0.25">
      <c r="A92" s="1">
        <f>+Tabla15[[#This Row],[1]]</f>
        <v>90</v>
      </c>
      <c r="B92" s="1" t="s">
        <v>947</v>
      </c>
      <c r="C92" s="1">
        <v>1</v>
      </c>
      <c r="D92" s="1">
        <f>+IF(Tabla15[[#This Row],[NOMBRE DE LA CAUSA 2018]]=0,0,1)</f>
        <v>1</v>
      </c>
      <c r="E92" s="1">
        <f>+E91+Tabla15[[#This Row],[NOMBRE DE LA CAUSA 2019]]</f>
        <v>90</v>
      </c>
      <c r="F92" s="1">
        <f>+Tabla15[[#This Row],[0]]*Tabla15[[#This Row],[NOMBRE DE LA CAUSA 2019]]</f>
        <v>90</v>
      </c>
      <c r="G92" s="1" t="s">
        <v>781</v>
      </c>
      <c r="H92" s="1" t="s">
        <v>948</v>
      </c>
      <c r="K92" s="1" t="s">
        <v>740</v>
      </c>
      <c r="L92" s="1" t="s">
        <v>949</v>
      </c>
      <c r="M92" s="4">
        <v>2034</v>
      </c>
      <c r="N92" s="1" t="str">
        <f>+Tabla15[[#This Row],[NOMBRE DE LA CAUSA 2017]]</f>
        <v>DESEQUILIBRIO ECONOMICO DEL CONTRATO POR ACTOS O HECHOS DE LA ENTIDAD CONTRATANTE</v>
      </c>
    </row>
    <row r="93" spans="1:14" ht="15" customHeight="1" x14ac:dyDescent="0.25">
      <c r="A93" s="1">
        <f>+Tabla15[[#This Row],[1]]</f>
        <v>91</v>
      </c>
      <c r="B93" s="1" t="s">
        <v>950</v>
      </c>
      <c r="C93" s="1">
        <v>1</v>
      </c>
      <c r="D93" s="1">
        <f>+IF(Tabla15[[#This Row],[NOMBRE DE LA CAUSA 2018]]=0,0,1)</f>
        <v>1</v>
      </c>
      <c r="E93" s="1">
        <f>+E92+Tabla15[[#This Row],[NOMBRE DE LA CAUSA 2019]]</f>
        <v>91</v>
      </c>
      <c r="F93" s="1">
        <f>+Tabla15[[#This Row],[0]]*Tabla15[[#This Row],[NOMBRE DE LA CAUSA 2019]]</f>
        <v>91</v>
      </c>
      <c r="G93" s="1" t="s">
        <v>781</v>
      </c>
      <c r="H93" s="1" t="s">
        <v>948</v>
      </c>
      <c r="K93" s="1" t="s">
        <v>740</v>
      </c>
      <c r="L93" s="1" t="s">
        <v>951</v>
      </c>
      <c r="M93" s="4">
        <v>2035</v>
      </c>
      <c r="N93" s="1" t="str">
        <f>+Tabla15[[#This Row],[NOMBRE DE LA CAUSA 2017]]</f>
        <v>DESEQUILIBRIO ECONOMICO DEL CONTRATO POR ACTOS O HECHOS DEL CONTRATISTA</v>
      </c>
    </row>
    <row r="94" spans="1:14" ht="15" customHeight="1" x14ac:dyDescent="0.25">
      <c r="A94" s="1">
        <f>+Tabla15[[#This Row],[1]]</f>
        <v>92</v>
      </c>
      <c r="B94" s="1" t="s">
        <v>952</v>
      </c>
      <c r="C94" s="1">
        <v>1</v>
      </c>
      <c r="D94" s="1">
        <f>+IF(Tabla15[[#This Row],[NOMBRE DE LA CAUSA 2018]]=0,0,1)</f>
        <v>1</v>
      </c>
      <c r="E94" s="1">
        <f>+E93+Tabla15[[#This Row],[NOMBRE DE LA CAUSA 2019]]</f>
        <v>92</v>
      </c>
      <c r="F94" s="1">
        <f>+Tabla15[[#This Row],[0]]*Tabla15[[#This Row],[NOMBRE DE LA CAUSA 2019]]</f>
        <v>92</v>
      </c>
      <c r="G94" s="1" t="s">
        <v>781</v>
      </c>
      <c r="H94" s="1" t="s">
        <v>948</v>
      </c>
      <c r="K94" s="1" t="s">
        <v>740</v>
      </c>
      <c r="L94" s="1" t="s">
        <v>953</v>
      </c>
      <c r="M94" s="4">
        <v>2036</v>
      </c>
      <c r="N94" s="1" t="str">
        <f>+Tabla15[[#This Row],[NOMBRE DE LA CAUSA 2017]]</f>
        <v>DESEQUILIBRIO ECONOMICO DEL CONTRATO POR EL HECHO DEL PRINCIPE</v>
      </c>
    </row>
    <row r="95" spans="1:14" ht="15" customHeight="1" x14ac:dyDescent="0.25">
      <c r="A95" s="1">
        <f>+Tabla15[[#This Row],[1]]</f>
        <v>93</v>
      </c>
      <c r="B95" s="1" t="s">
        <v>954</v>
      </c>
      <c r="C95" s="1">
        <v>1</v>
      </c>
      <c r="D95" s="1">
        <f>+IF(Tabla15[[#This Row],[NOMBRE DE LA CAUSA 2018]]=0,0,1)</f>
        <v>1</v>
      </c>
      <c r="E95" s="1">
        <f>+E94+Tabla15[[#This Row],[NOMBRE DE LA CAUSA 2019]]</f>
        <v>93</v>
      </c>
      <c r="F95" s="1">
        <f>+Tabla15[[#This Row],[0]]*Tabla15[[#This Row],[NOMBRE DE LA CAUSA 2019]]</f>
        <v>93</v>
      </c>
      <c r="G95" s="1" t="s">
        <v>781</v>
      </c>
      <c r="H95" s="1" t="s">
        <v>948</v>
      </c>
      <c r="K95" s="1" t="s">
        <v>740</v>
      </c>
      <c r="L95" s="1" t="s">
        <v>955</v>
      </c>
      <c r="M95" s="4">
        <v>2037</v>
      </c>
      <c r="N95" s="1" t="str">
        <f>+Tabla15[[#This Row],[NOMBRE DE LA CAUSA 2017]]</f>
        <v>DESEQUILIBRIO ECONOMICO DEL CONTRATO POR TEORIA DE LA IMPREVISION</v>
      </c>
    </row>
    <row r="96" spans="1:14" ht="15" customHeight="1" x14ac:dyDescent="0.25">
      <c r="A96" s="1">
        <f>+Tabla15[[#This Row],[1]]</f>
        <v>94</v>
      </c>
      <c r="B96" s="1" t="s">
        <v>956</v>
      </c>
      <c r="C96" s="1">
        <v>1</v>
      </c>
      <c r="D96" s="1">
        <f>+IF(Tabla15[[#This Row],[NOMBRE DE LA CAUSA 2018]]=0,0,1)</f>
        <v>1</v>
      </c>
      <c r="E96" s="1">
        <f>+E95+Tabla15[[#This Row],[NOMBRE DE LA CAUSA 2019]]</f>
        <v>94</v>
      </c>
      <c r="F96" s="1">
        <f>+Tabla15[[#This Row],[0]]*Tabla15[[#This Row],[NOMBRE DE LA CAUSA 2019]]</f>
        <v>94</v>
      </c>
      <c r="G96" s="1" t="s">
        <v>743</v>
      </c>
      <c r="J96" s="1" t="s">
        <v>744</v>
      </c>
      <c r="K96" s="1" t="s">
        <v>740</v>
      </c>
      <c r="L96" s="1" t="s">
        <v>957</v>
      </c>
      <c r="M96" s="4">
        <v>419</v>
      </c>
      <c r="N96" s="1" t="str">
        <f>+Tabla15[[#This Row],[NOMBRE DE LA CAUSA 2017]]</f>
        <v>DESLINDE Y AMOJONAMIENTO</v>
      </c>
    </row>
    <row r="97" spans="1:14" ht="15" customHeight="1" x14ac:dyDescent="0.25">
      <c r="A97" s="1">
        <f>+Tabla15[[#This Row],[1]]</f>
        <v>95</v>
      </c>
      <c r="B97" s="1" t="s">
        <v>958</v>
      </c>
      <c r="C97" s="1">
        <v>1</v>
      </c>
      <c r="D97" s="1">
        <f>+IF(Tabla15[[#This Row],[NOMBRE DE LA CAUSA 2018]]=0,0,1)</f>
        <v>1</v>
      </c>
      <c r="E97" s="1">
        <f>+E96+Tabla15[[#This Row],[NOMBRE DE LA CAUSA 2019]]</f>
        <v>95</v>
      </c>
      <c r="F97" s="1">
        <f>+Tabla15[[#This Row],[0]]*Tabla15[[#This Row],[NOMBRE DE LA CAUSA 2019]]</f>
        <v>95</v>
      </c>
      <c r="G97" s="1" t="s">
        <v>743</v>
      </c>
      <c r="J97" s="1" t="s">
        <v>744</v>
      </c>
      <c r="K97" s="1" t="s">
        <v>740</v>
      </c>
      <c r="L97" s="1" t="s">
        <v>959</v>
      </c>
      <c r="M97" s="4">
        <v>449</v>
      </c>
      <c r="N97" s="1" t="str">
        <f>+Tabla15[[#This Row],[NOMBRE DE LA CAUSA 2017]]</f>
        <v>DESMEJORA EN LAS CONDICIONES LABORALES</v>
      </c>
    </row>
    <row r="98" spans="1:14" ht="15" customHeight="1" x14ac:dyDescent="0.25">
      <c r="A98" s="1">
        <f>+Tabla15[[#This Row],[1]]</f>
        <v>96</v>
      </c>
      <c r="B98" s="1" t="s">
        <v>960</v>
      </c>
      <c r="C98" s="1">
        <v>1</v>
      </c>
      <c r="D98" s="1">
        <f>+IF(Tabla15[[#This Row],[NOMBRE DE LA CAUSA 2018]]=0,0,1)</f>
        <v>1</v>
      </c>
      <c r="E98" s="1">
        <f>+E97+Tabla15[[#This Row],[NOMBRE DE LA CAUSA 2019]]</f>
        <v>96</v>
      </c>
      <c r="F98" s="1">
        <f>+Tabla15[[#This Row],[0]]*Tabla15[[#This Row],[NOMBRE DE LA CAUSA 2019]]</f>
        <v>96</v>
      </c>
      <c r="G98" s="1" t="s">
        <v>738</v>
      </c>
      <c r="K98" s="1" t="s">
        <v>740</v>
      </c>
      <c r="L98" s="1" t="s">
        <v>961</v>
      </c>
      <c r="M98" s="4">
        <v>2204</v>
      </c>
      <c r="N98" s="1" t="str">
        <f>+Tabla15[[#This Row],[NOMBRE DE LA CAUSA 2017]]</f>
        <v>DESPIDO INDIRECTO DE FUNCIONARIO PUBLICO</v>
      </c>
    </row>
    <row r="99" spans="1:14" ht="15" customHeight="1" x14ac:dyDescent="0.25">
      <c r="A99" s="1">
        <f>+Tabla15[[#This Row],[1]]</f>
        <v>97</v>
      </c>
      <c r="B99" s="6" t="s">
        <v>962</v>
      </c>
      <c r="C99" s="1">
        <v>1</v>
      </c>
      <c r="D99" s="1">
        <f>+IF(Tabla15[[#This Row],[NOMBRE DE LA CAUSA 2018]]=0,0,1)</f>
        <v>1</v>
      </c>
      <c r="E99" s="1">
        <f>+E98+Tabla15[[#This Row],[NOMBRE DE LA CAUSA 2019]]</f>
        <v>97</v>
      </c>
      <c r="F99" s="1">
        <f>+Tabla15[[#This Row],[0]]*Tabla15[[#This Row],[NOMBRE DE LA CAUSA 2019]]</f>
        <v>97</v>
      </c>
      <c r="G99" s="1" t="s">
        <v>743</v>
      </c>
      <c r="J99" s="1" t="s">
        <v>744</v>
      </c>
      <c r="K99" s="1" t="s">
        <v>740</v>
      </c>
      <c r="L99" s="1" t="s">
        <v>963</v>
      </c>
      <c r="M99" s="4">
        <v>36</v>
      </c>
      <c r="N99" s="1" t="str">
        <f>+Tabla15[[#This Row],[NOMBRE DE LA CAUSA 2017]]</f>
        <v>DESPIDO INDIRECTO DE TRABAJADOR OFICIAL</v>
      </c>
    </row>
    <row r="100" spans="1:14" ht="15" customHeight="1" x14ac:dyDescent="0.25">
      <c r="A100" s="1">
        <f>+Tabla15[[#This Row],[1]]</f>
        <v>98</v>
      </c>
      <c r="B100" s="1" t="s">
        <v>964</v>
      </c>
      <c r="C100" s="1">
        <v>1</v>
      </c>
      <c r="D100" s="1">
        <f>+IF(Tabla15[[#This Row],[NOMBRE DE LA CAUSA 2018]]=0,0,1)</f>
        <v>1</v>
      </c>
      <c r="E100" s="1">
        <f>+E99+Tabla15[[#This Row],[NOMBRE DE LA CAUSA 2019]]</f>
        <v>98</v>
      </c>
      <c r="F100" s="1">
        <f>+Tabla15[[#This Row],[0]]*Tabla15[[#This Row],[NOMBRE DE LA CAUSA 2019]]</f>
        <v>98</v>
      </c>
      <c r="G100" s="1" t="s">
        <v>743</v>
      </c>
      <c r="J100" s="1" t="s">
        <v>744</v>
      </c>
      <c r="K100" s="1" t="s">
        <v>740</v>
      </c>
      <c r="L100" s="1" t="s">
        <v>965</v>
      </c>
      <c r="M100" s="4">
        <v>209</v>
      </c>
      <c r="N100" s="1" t="str">
        <f>+Tabla15[[#This Row],[NOMBRE DE LA CAUSA 2017]]</f>
        <v>DESPIDO SIN JUSTA CAUSA DE TRABAJADOR OFICIAL</v>
      </c>
    </row>
    <row r="101" spans="1:14" ht="15" customHeight="1" x14ac:dyDescent="0.25">
      <c r="A101" s="1">
        <f>+Tabla15[[#This Row],[1]]</f>
        <v>99</v>
      </c>
      <c r="B101" s="1" t="s">
        <v>966</v>
      </c>
      <c r="C101" s="1">
        <v>1</v>
      </c>
      <c r="D101" s="1">
        <f>+IF(Tabla15[[#This Row],[NOMBRE DE LA CAUSA 2018]]=0,0,1)</f>
        <v>1</v>
      </c>
      <c r="E101" s="1">
        <f>+E100+Tabla15[[#This Row],[NOMBRE DE LA CAUSA 2019]]</f>
        <v>99</v>
      </c>
      <c r="F101" s="1">
        <f>+Tabla15[[#This Row],[0]]*Tabla15[[#This Row],[NOMBRE DE LA CAUSA 2019]]</f>
        <v>99</v>
      </c>
      <c r="G101" s="1" t="s">
        <v>743</v>
      </c>
      <c r="J101" s="1" t="s">
        <v>744</v>
      </c>
      <c r="K101" s="1" t="s">
        <v>740</v>
      </c>
      <c r="L101" s="1" t="s">
        <v>967</v>
      </c>
      <c r="M101" s="4">
        <v>178</v>
      </c>
      <c r="N101" s="1" t="str">
        <f>+Tabla15[[#This Row],[NOMBRE DE LA CAUSA 2017]]</f>
        <v>DESPLAZAMIENTO FORZADO</v>
      </c>
    </row>
    <row r="102" spans="1:14" ht="15" customHeight="1" x14ac:dyDescent="0.25">
      <c r="A102" s="1">
        <f>+Tabla15[[#This Row],[1]]</f>
        <v>100</v>
      </c>
      <c r="B102" s="1" t="s">
        <v>968</v>
      </c>
      <c r="C102" s="1">
        <v>1</v>
      </c>
      <c r="D102" s="1">
        <f>+IF(Tabla15[[#This Row],[NOMBRE DE LA CAUSA 2018]]=0,0,1)</f>
        <v>1</v>
      </c>
      <c r="E102" s="1">
        <f>+E101+Tabla15[[#This Row],[NOMBRE DE LA CAUSA 2019]]</f>
        <v>100</v>
      </c>
      <c r="F102" s="1">
        <f>+Tabla15[[#This Row],[0]]*Tabla15[[#This Row],[NOMBRE DE LA CAUSA 2019]]</f>
        <v>100</v>
      </c>
      <c r="G102" s="1" t="s">
        <v>743</v>
      </c>
      <c r="J102" s="1" t="s">
        <v>744</v>
      </c>
      <c r="K102" s="1" t="s">
        <v>740</v>
      </c>
      <c r="L102" s="5" t="s">
        <v>969</v>
      </c>
      <c r="M102" s="4">
        <v>2004</v>
      </c>
      <c r="N102" s="1" t="str">
        <f>+Tabla15[[#This Row],[NOMBRE DE LA CAUSA 2017]]</f>
        <v>DESPOJO JURIDICO Y MATERIAL DE TIERRAS</v>
      </c>
    </row>
    <row r="103" spans="1:14" ht="15" customHeight="1" x14ac:dyDescent="0.25">
      <c r="A103" s="1">
        <f>+Tabla15[[#This Row],[1]]</f>
        <v>101</v>
      </c>
      <c r="B103" s="1" t="s">
        <v>970</v>
      </c>
      <c r="C103" s="1">
        <v>1</v>
      </c>
      <c r="D103" s="1">
        <f>+IF(Tabla15[[#This Row],[NOMBRE DE LA CAUSA 2018]]=0,0,1)</f>
        <v>1</v>
      </c>
      <c r="E103" s="1">
        <f>+E102+Tabla15[[#This Row],[NOMBRE DE LA CAUSA 2019]]</f>
        <v>101</v>
      </c>
      <c r="F103" s="1">
        <f>+Tabla15[[#This Row],[0]]*Tabla15[[#This Row],[NOMBRE DE LA CAUSA 2019]]</f>
        <v>101</v>
      </c>
      <c r="G103" s="1" t="s">
        <v>743</v>
      </c>
      <c r="J103" s="1" t="s">
        <v>744</v>
      </c>
      <c r="K103" s="1" t="s">
        <v>740</v>
      </c>
      <c r="L103" s="7" t="s">
        <v>971</v>
      </c>
      <c r="M103" s="4">
        <v>1982</v>
      </c>
      <c r="N103" s="1" t="str">
        <f>+Tabla15[[#This Row],[NOMBRE DE LA CAUSA 2017]]</f>
        <v>DIVISION DE LA COSA COMUN POR PARTE DE COMUNEROS O COPROPIETARIOS</v>
      </c>
    </row>
    <row r="104" spans="1:14" ht="15" customHeight="1" x14ac:dyDescent="0.25">
      <c r="A104" s="1">
        <f>+Tabla15[[#This Row],[1]]</f>
        <v>102</v>
      </c>
      <c r="B104" s="1" t="s">
        <v>972</v>
      </c>
      <c r="C104" s="1">
        <v>1</v>
      </c>
      <c r="D104" s="1">
        <f>+IF(Tabla15[[#This Row],[NOMBRE DE LA CAUSA 2018]]=0,0,1)</f>
        <v>1</v>
      </c>
      <c r="E104" s="1">
        <f>+E103+Tabla15[[#This Row],[NOMBRE DE LA CAUSA 2019]]</f>
        <v>102</v>
      </c>
      <c r="F104" s="1">
        <f>+Tabla15[[#This Row],[0]]*Tabla15[[#This Row],[NOMBRE DE LA CAUSA 2019]]</f>
        <v>102</v>
      </c>
      <c r="G104" s="1" t="s">
        <v>743</v>
      </c>
      <c r="J104" s="1" t="s">
        <v>744</v>
      </c>
      <c r="K104" s="1" t="s">
        <v>740</v>
      </c>
      <c r="L104" s="1" t="s">
        <v>973</v>
      </c>
      <c r="M104" s="4">
        <v>413</v>
      </c>
      <c r="N104" s="1" t="str">
        <f>+Tabla15[[#This Row],[NOMBRE DE LA CAUSA 2017]]</f>
        <v>EJECUCION DE PRESTACIONES SIN CONTRATO</v>
      </c>
    </row>
    <row r="105" spans="1:14" ht="15" customHeight="1" x14ac:dyDescent="0.25">
      <c r="A105" s="1">
        <f>+Tabla15[[#This Row],[1]]</f>
        <v>103</v>
      </c>
      <c r="B105" s="1" t="s">
        <v>974</v>
      </c>
      <c r="C105" s="1">
        <v>1</v>
      </c>
      <c r="D105" s="1">
        <f>+IF(Tabla15[[#This Row],[NOMBRE DE LA CAUSA 2018]]=0,0,1)</f>
        <v>1</v>
      </c>
      <c r="E105" s="1">
        <f>+E104+Tabla15[[#This Row],[NOMBRE DE LA CAUSA 2019]]</f>
        <v>103</v>
      </c>
      <c r="F105" s="1">
        <f>+Tabla15[[#This Row],[0]]*Tabla15[[#This Row],[NOMBRE DE LA CAUSA 2019]]</f>
        <v>103</v>
      </c>
      <c r="G105" s="1" t="s">
        <v>781</v>
      </c>
      <c r="H105" s="1" t="s">
        <v>975</v>
      </c>
      <c r="K105" s="1" t="s">
        <v>740</v>
      </c>
      <c r="L105" s="1" t="s">
        <v>976</v>
      </c>
      <c r="M105" s="4">
        <v>2049</v>
      </c>
      <c r="N105" s="1" t="str">
        <f>+Tabla15[[#This Row],[NOMBRE DE LA CAUSA 2017]]</f>
        <v>EJECUCIONES EXTRAJUDICIALES PERPETRADAS POR AGENTES DEL ESTADO</v>
      </c>
    </row>
    <row r="106" spans="1:14" ht="15" customHeight="1" x14ac:dyDescent="0.25">
      <c r="A106" s="1">
        <f>+Tabla15[[#This Row],[1]]</f>
        <v>104</v>
      </c>
      <c r="B106" s="1" t="s">
        <v>977</v>
      </c>
      <c r="C106" s="1">
        <v>1</v>
      </c>
      <c r="D106" s="1">
        <f>+IF(Tabla15[[#This Row],[NOMBRE DE LA CAUSA 2018]]=0,0,1)</f>
        <v>1</v>
      </c>
      <c r="E106" s="1">
        <f>+E105+Tabla15[[#This Row],[NOMBRE DE LA CAUSA 2019]]</f>
        <v>104</v>
      </c>
      <c r="F106" s="1">
        <f>+Tabla15[[#This Row],[0]]*Tabla15[[#This Row],[NOMBRE DE LA CAUSA 2019]]</f>
        <v>104</v>
      </c>
      <c r="G106" s="1" t="s">
        <v>781</v>
      </c>
      <c r="H106" s="1" t="s">
        <v>975</v>
      </c>
      <c r="K106" s="1" t="s">
        <v>740</v>
      </c>
      <c r="L106" s="1" t="s">
        <v>978</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979</v>
      </c>
      <c r="C107" s="1">
        <v>1</v>
      </c>
      <c r="D107" s="1">
        <f>+IF(Tabla15[[#This Row],[NOMBRE DE LA CAUSA 2018]]=0,0,1)</f>
        <v>1</v>
      </c>
      <c r="E107" s="1">
        <f>+E106+Tabla15[[#This Row],[NOMBRE DE LA CAUSA 2019]]</f>
        <v>105</v>
      </c>
      <c r="F107" s="1">
        <f>+Tabla15[[#This Row],[0]]*Tabla15[[#This Row],[NOMBRE DE LA CAUSA 2019]]</f>
        <v>105</v>
      </c>
      <c r="G107" s="1" t="s">
        <v>743</v>
      </c>
      <c r="J107" s="1" t="s">
        <v>744</v>
      </c>
      <c r="K107" s="1" t="s">
        <v>740</v>
      </c>
      <c r="L107" s="1" t="s">
        <v>980</v>
      </c>
      <c r="M107" s="4">
        <v>510</v>
      </c>
      <c r="N107" s="1" t="str">
        <f>+Tabla15[[#This Row],[NOMBRE DE LA CAUSA 2017]]</f>
        <v>ENAJENACION DE ACCIONES SIN EL CUMPLIMIENTO DE LOS REQUISITOS LEGALES</v>
      </c>
    </row>
    <row r="108" spans="1:14" ht="15" customHeight="1" x14ac:dyDescent="0.25">
      <c r="A108" s="1">
        <f>+Tabla15[[#This Row],[1]]</f>
        <v>106</v>
      </c>
      <c r="B108" s="1" t="s">
        <v>981</v>
      </c>
      <c r="C108" s="1">
        <v>1</v>
      </c>
      <c r="D108" s="1">
        <f>+IF(Tabla15[[#This Row],[NOMBRE DE LA CAUSA 2018]]=0,0,1)</f>
        <v>1</v>
      </c>
      <c r="E108" s="1">
        <f>+E107+Tabla15[[#This Row],[NOMBRE DE LA CAUSA 2019]]</f>
        <v>106</v>
      </c>
      <c r="F108" s="1">
        <f>+Tabla15[[#This Row],[0]]*Tabla15[[#This Row],[NOMBRE DE LA CAUSA 2019]]</f>
        <v>106</v>
      </c>
      <c r="G108" s="1" t="s">
        <v>743</v>
      </c>
      <c r="J108" s="1" t="s">
        <v>744</v>
      </c>
      <c r="K108" s="1" t="s">
        <v>740</v>
      </c>
      <c r="L108" s="1" t="s">
        <v>982</v>
      </c>
      <c r="M108" s="4">
        <v>312</v>
      </c>
      <c r="N108" s="1" t="str">
        <f>+Tabla15[[#This Row],[NOMBRE DE LA CAUSA 2017]]</f>
        <v>ERROR JUDICIAL</v>
      </c>
    </row>
    <row r="109" spans="1:14" ht="15" customHeight="1" x14ac:dyDescent="0.25">
      <c r="A109" s="1">
        <f>+Tabla15[[#This Row],[1]]</f>
        <v>107</v>
      </c>
      <c r="B109" s="1" t="s">
        <v>983</v>
      </c>
      <c r="C109" s="1">
        <v>1</v>
      </c>
      <c r="D109" s="1">
        <f>+IF(Tabla15[[#This Row],[NOMBRE DE LA CAUSA 2018]]=0,0,1)</f>
        <v>1</v>
      </c>
      <c r="E109" s="1">
        <f>+E108+Tabla15[[#This Row],[NOMBRE DE LA CAUSA 2019]]</f>
        <v>107</v>
      </c>
      <c r="F109" s="1">
        <f>+Tabla15[[#This Row],[0]]*Tabla15[[#This Row],[NOMBRE DE LA CAUSA 2019]]</f>
        <v>107</v>
      </c>
      <c r="G109" s="5" t="s">
        <v>743</v>
      </c>
      <c r="J109" s="1" t="s">
        <v>744</v>
      </c>
      <c r="K109" s="1" t="s">
        <v>740</v>
      </c>
      <c r="L109" s="5" t="s">
        <v>984</v>
      </c>
      <c r="M109" s="4">
        <v>1971</v>
      </c>
      <c r="N109" s="1" t="str">
        <f>+Tabla15[[#This Row],[NOMBRE DE LA CAUSA 2017]]</f>
        <v>EXCESO EN EL COBRO DE INTERESES</v>
      </c>
    </row>
    <row r="110" spans="1:14" ht="15" customHeight="1" x14ac:dyDescent="0.25">
      <c r="A110" s="1">
        <f>+Tabla15[[#This Row],[1]]</f>
        <v>108</v>
      </c>
      <c r="B110" s="1" t="s">
        <v>985</v>
      </c>
      <c r="C110" s="1">
        <v>1</v>
      </c>
      <c r="D110" s="1">
        <f>+IF(Tabla15[[#This Row],[NOMBRE DE LA CAUSA 2018]]=0,0,1)</f>
        <v>1</v>
      </c>
      <c r="E110" s="1">
        <f>+E109+Tabla15[[#This Row],[NOMBRE DE LA CAUSA 2019]]</f>
        <v>108</v>
      </c>
      <c r="F110" s="1">
        <f>+Tabla15[[#This Row],[0]]*Tabla15[[#This Row],[NOMBRE DE LA CAUSA 2019]]</f>
        <v>108</v>
      </c>
      <c r="G110" s="1" t="s">
        <v>743</v>
      </c>
      <c r="J110" s="1" t="s">
        <v>744</v>
      </c>
      <c r="K110" s="1" t="s">
        <v>740</v>
      </c>
      <c r="L110" s="1" t="s">
        <v>986</v>
      </c>
      <c r="M110" s="4">
        <v>804</v>
      </c>
      <c r="N110" s="1" t="str">
        <f>+Tabla15[[#This Row],[NOMBRE DE LA CAUSA 2017]]</f>
        <v>EXISTENCIA O INEXISTENCIA DEL CONTRATO</v>
      </c>
    </row>
    <row r="111" spans="1:14" ht="15" customHeight="1" x14ac:dyDescent="0.25">
      <c r="A111" s="1">
        <f>+Tabla15[[#This Row],[1]]</f>
        <v>109</v>
      </c>
      <c r="B111" s="1" t="s">
        <v>987</v>
      </c>
      <c r="C111" s="1">
        <v>1</v>
      </c>
      <c r="D111" s="1">
        <f>+IF(Tabla15[[#This Row],[NOMBRE DE LA CAUSA 2018]]=0,0,1)</f>
        <v>1</v>
      </c>
      <c r="E111" s="1">
        <f>+E110+Tabla15[[#This Row],[NOMBRE DE LA CAUSA 2019]]</f>
        <v>109</v>
      </c>
      <c r="F111" s="1">
        <f>+Tabla15[[#This Row],[0]]*Tabla15[[#This Row],[NOMBRE DE LA CAUSA 2019]]</f>
        <v>109</v>
      </c>
      <c r="G111" s="1" t="s">
        <v>738</v>
      </c>
      <c r="K111" s="1" t="s">
        <v>740</v>
      </c>
      <c r="L111" s="5" t="s">
        <v>988</v>
      </c>
      <c r="M111" s="4">
        <v>2040</v>
      </c>
      <c r="N111" s="1" t="str">
        <f>+Tabla15[[#This Row],[NOMBRE DE LA CAUSA 2017]]</f>
        <v>EXTENSION DE LAS GARANTIAS CONTRACTUALES</v>
      </c>
    </row>
    <row r="112" spans="1:14" ht="15" customHeight="1" x14ac:dyDescent="0.25">
      <c r="A112" s="1">
        <f>+Tabla15[[#This Row],[1]]</f>
        <v>110</v>
      </c>
      <c r="B112" s="1" t="s">
        <v>989</v>
      </c>
      <c r="C112" s="1">
        <v>1</v>
      </c>
      <c r="D112" s="1">
        <f>+IF(Tabla15[[#This Row],[NOMBRE DE LA CAUSA 2018]]=0,0,1)</f>
        <v>1</v>
      </c>
      <c r="E112" s="1">
        <f>+E111+Tabla15[[#This Row],[NOMBRE DE LA CAUSA 2019]]</f>
        <v>110</v>
      </c>
      <c r="F112" s="1">
        <f>+Tabla15[[#This Row],[0]]*Tabla15[[#This Row],[NOMBRE DE LA CAUSA 2019]]</f>
        <v>110</v>
      </c>
      <c r="G112" s="1" t="s">
        <v>743</v>
      </c>
      <c r="J112" s="1" t="s">
        <v>744</v>
      </c>
      <c r="K112" s="1" t="s">
        <v>740</v>
      </c>
      <c r="L112" s="1" t="s">
        <v>990</v>
      </c>
      <c r="M112" s="4">
        <v>269</v>
      </c>
      <c r="N112" s="1" t="str">
        <f>+Tabla15[[#This Row],[NOMBRE DE LA CAUSA 2017]]</f>
        <v>EXTRACCION ILEGAL DE ORGANOS, TEJIDOS Y HUESOS</v>
      </c>
    </row>
    <row r="113" spans="1:14" ht="15" customHeight="1" x14ac:dyDescent="0.25">
      <c r="A113" s="1">
        <f>+Tabla15[[#This Row],[1]]</f>
        <v>111</v>
      </c>
      <c r="B113" s="1" t="s">
        <v>991</v>
      </c>
      <c r="C113" s="1">
        <v>1</v>
      </c>
      <c r="D113" s="1">
        <f>+IF(Tabla15[[#This Row],[NOMBRE DE LA CAUSA 2018]]=0,0,1)</f>
        <v>1</v>
      </c>
      <c r="E113" s="1">
        <f>+E112+Tabla15[[#This Row],[NOMBRE DE LA CAUSA 2019]]</f>
        <v>111</v>
      </c>
      <c r="F113" s="1">
        <f>+Tabla15[[#This Row],[0]]*Tabla15[[#This Row],[NOMBRE DE LA CAUSA 2019]]</f>
        <v>111</v>
      </c>
      <c r="G113" s="1" t="s">
        <v>743</v>
      </c>
      <c r="J113" s="1" t="s">
        <v>744</v>
      </c>
      <c r="K113" s="1" t="s">
        <v>740</v>
      </c>
      <c r="L113" s="1" t="s">
        <v>992</v>
      </c>
      <c r="M113" s="4">
        <v>263</v>
      </c>
      <c r="N113" s="1" t="str">
        <f>+Tabla15[[#This Row],[NOMBRE DE LA CAUSA 2017]]</f>
        <v>FACTURA EXPEDIDA SIN EL CUMPLIMIENTO DE LOS REQUISITOS LEGALES</v>
      </c>
    </row>
    <row r="114" spans="1:14" ht="15" customHeight="1" x14ac:dyDescent="0.25">
      <c r="A114" s="1">
        <f>+Tabla15[[#This Row],[1]]</f>
        <v>112</v>
      </c>
      <c r="B114" s="1" t="s">
        <v>993</v>
      </c>
      <c r="C114" s="1">
        <v>1</v>
      </c>
      <c r="D114" s="1">
        <f>+IF(Tabla15[[#This Row],[NOMBRE DE LA CAUSA 2018]]=0,0,1)</f>
        <v>1</v>
      </c>
      <c r="E114" s="1">
        <f>+E113+Tabla15[[#This Row],[NOMBRE DE LA CAUSA 2019]]</f>
        <v>112</v>
      </c>
      <c r="F114" s="1">
        <f>+Tabla15[[#This Row],[0]]*Tabla15[[#This Row],[NOMBRE DE LA CAUSA 2019]]</f>
        <v>112</v>
      </c>
      <c r="G114" s="1" t="s">
        <v>743</v>
      </c>
      <c r="J114" s="1" t="s">
        <v>744</v>
      </c>
      <c r="K114" s="1" t="s">
        <v>740</v>
      </c>
      <c r="L114" s="1" t="s">
        <v>994</v>
      </c>
      <c r="M114" s="4">
        <v>829</v>
      </c>
      <c r="N114" s="1" t="str">
        <f>+Tabla15[[#This Row],[NOMBRE DE LA CAUSA 2017]]</f>
        <v>FALTA DE MANTENIMIENTO DE BIEN INMUEBLE ARRENDADO</v>
      </c>
    </row>
    <row r="115" spans="1:14" ht="15" customHeight="1" x14ac:dyDescent="0.25">
      <c r="A115" s="1">
        <f>+Tabla15[[#This Row],[1]]</f>
        <v>113</v>
      </c>
      <c r="B115" s="1" t="s">
        <v>995</v>
      </c>
      <c r="C115" s="1">
        <v>1</v>
      </c>
      <c r="D115" s="1">
        <f>+IF(Tabla15[[#This Row],[NOMBRE DE LA CAUSA 2018]]=0,0,1)</f>
        <v>1</v>
      </c>
      <c r="E115" s="1">
        <f>+E114+Tabla15[[#This Row],[NOMBRE DE LA CAUSA 2019]]</f>
        <v>113</v>
      </c>
      <c r="F115" s="1">
        <f>+Tabla15[[#This Row],[0]]*Tabla15[[#This Row],[NOMBRE DE LA CAUSA 2019]]</f>
        <v>113</v>
      </c>
      <c r="G115" s="1" t="s">
        <v>743</v>
      </c>
      <c r="J115" s="1" t="s">
        <v>744</v>
      </c>
      <c r="K115" s="1" t="s">
        <v>740</v>
      </c>
      <c r="L115" s="1" t="s">
        <v>996</v>
      </c>
      <c r="M115" s="4">
        <v>458</v>
      </c>
      <c r="N115" s="1" t="str">
        <f>+Tabla15[[#This Row],[NOMBRE DE LA CAUSA 2017]]</f>
        <v>FALTA DE REPARACION INTEGRAL A VICTIMAS DEL CONFLICTO ARMADO INTERNO</v>
      </c>
    </row>
    <row r="116" spans="1:14" ht="15" customHeight="1" x14ac:dyDescent="0.25">
      <c r="A116" s="1">
        <f>+Tabla15[[#This Row],[1]]</f>
        <v>114</v>
      </c>
      <c r="B116" s="1" t="s">
        <v>997</v>
      </c>
      <c r="C116" s="1">
        <v>1</v>
      </c>
      <c r="D116" s="1">
        <f>+IF(Tabla15[[#This Row],[NOMBRE DE LA CAUSA 2018]]=0,0,1)</f>
        <v>1</v>
      </c>
      <c r="E116" s="1">
        <f>+E115+Tabla15[[#This Row],[NOMBRE DE LA CAUSA 2019]]</f>
        <v>114</v>
      </c>
      <c r="F116" s="1">
        <f>+Tabla15[[#This Row],[0]]*Tabla15[[#This Row],[NOMBRE DE LA CAUSA 2019]]</f>
        <v>114</v>
      </c>
      <c r="G116" s="1" t="s">
        <v>743</v>
      </c>
      <c r="J116" s="1" t="s">
        <v>744</v>
      </c>
      <c r="K116" s="1" t="s">
        <v>740</v>
      </c>
      <c r="L116" s="1" t="s">
        <v>998</v>
      </c>
      <c r="M116" s="4">
        <v>1974</v>
      </c>
      <c r="N116" s="1" t="str">
        <f>+Tabla15[[#This Row],[NOMBRE DE LA CAUSA 2017]]</f>
        <v>HACINAMIENTO CARCELARIO</v>
      </c>
    </row>
    <row r="117" spans="1:14" ht="15" customHeight="1" x14ac:dyDescent="0.25">
      <c r="A117" s="1">
        <f>+Tabla15[[#This Row],[1]]</f>
        <v>115</v>
      </c>
      <c r="B117" s="26" t="s">
        <v>999</v>
      </c>
      <c r="C117" s="1">
        <v>1</v>
      </c>
      <c r="D117" s="1">
        <f>+IF(Tabla15[[#This Row],[NOMBRE DE LA CAUSA 2018]]=0,0,1)</f>
        <v>1</v>
      </c>
      <c r="E117" s="1">
        <f>+E116+Tabla15[[#This Row],[NOMBRE DE LA CAUSA 2019]]</f>
        <v>115</v>
      </c>
      <c r="F117" s="1">
        <f>+Tabla15[[#This Row],[0]]*Tabla15[[#This Row],[NOMBRE DE LA CAUSA 2019]]</f>
        <v>115</v>
      </c>
      <c r="G117" s="1" t="s">
        <v>781</v>
      </c>
      <c r="H117" s="1" t="s">
        <v>1000</v>
      </c>
      <c r="K117" s="1" t="s">
        <v>740</v>
      </c>
      <c r="L117" s="1" t="s">
        <v>1001</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6" t="s">
        <v>1002</v>
      </c>
      <c r="C118" s="1">
        <v>1</v>
      </c>
      <c r="D118" s="1">
        <f>+IF(Tabla15[[#This Row],[NOMBRE DE LA CAUSA 2018]]=0,0,1)</f>
        <v>1</v>
      </c>
      <c r="E118" s="1">
        <f>+E117+Tabla15[[#This Row],[NOMBRE DE LA CAUSA 2019]]</f>
        <v>116</v>
      </c>
      <c r="F118" s="1">
        <f>+Tabla15[[#This Row],[0]]*Tabla15[[#This Row],[NOMBRE DE LA CAUSA 2019]]</f>
        <v>116</v>
      </c>
      <c r="G118" s="1" t="s">
        <v>781</v>
      </c>
      <c r="H118" s="1" t="s">
        <v>1000</v>
      </c>
      <c r="K118" s="1" t="s">
        <v>740</v>
      </c>
      <c r="L118" s="1" t="s">
        <v>1003</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1004</v>
      </c>
      <c r="C119" s="1">
        <v>1</v>
      </c>
      <c r="D119" s="1">
        <f>+IF(Tabla15[[#This Row],[NOMBRE DE LA CAUSA 2018]]=0,0,1)</f>
        <v>1</v>
      </c>
      <c r="E119" s="1">
        <f>+E118+Tabla15[[#This Row],[NOMBRE DE LA CAUSA 2019]]</f>
        <v>117</v>
      </c>
      <c r="F119" s="1">
        <f>+Tabla15[[#This Row],[0]]*Tabla15[[#This Row],[NOMBRE DE LA CAUSA 2019]]</f>
        <v>117</v>
      </c>
      <c r="G119" s="5" t="s">
        <v>743</v>
      </c>
      <c r="I119" s="5" t="s">
        <v>499</v>
      </c>
      <c r="J119" s="1" t="s">
        <v>744</v>
      </c>
      <c r="K119" s="1" t="s">
        <v>740</v>
      </c>
      <c r="L119" s="5" t="s">
        <v>1005</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1006</v>
      </c>
      <c r="C120" s="1">
        <v>1</v>
      </c>
      <c r="D120" s="1">
        <f>+IF(Tabla15[[#This Row],[NOMBRE DE LA CAUSA 2018]]=0,0,1)</f>
        <v>1</v>
      </c>
      <c r="E120" s="1">
        <f>+E119+Tabla15[[#This Row],[NOMBRE DE LA CAUSA 2019]]</f>
        <v>118</v>
      </c>
      <c r="F120" s="1">
        <f>+Tabla15[[#This Row],[0]]*Tabla15[[#This Row],[NOMBRE DE LA CAUSA 2019]]</f>
        <v>118</v>
      </c>
      <c r="G120" s="5" t="s">
        <v>743</v>
      </c>
      <c r="I120" s="5" t="s">
        <v>499</v>
      </c>
      <c r="J120" s="1" t="s">
        <v>744</v>
      </c>
      <c r="K120" s="1" t="s">
        <v>740</v>
      </c>
      <c r="L120" s="5" t="s">
        <v>1007</v>
      </c>
      <c r="M120" s="4">
        <v>1907</v>
      </c>
      <c r="N120" s="1" t="str">
        <f>+Tabla15[[#This Row],[NOMBRE DE LA CAUSA 2017]]</f>
        <v>ILEGALIDAD DEL ACTO ADMINISTRATIVO DE LIQUIDACION OFICIAL DE AFORO IMPUESTO CREE</v>
      </c>
    </row>
    <row r="121" spans="1:14" ht="15" customHeight="1" x14ac:dyDescent="0.25">
      <c r="A121" s="1">
        <f>+Tabla15[[#This Row],[1]]</f>
        <v>119</v>
      </c>
      <c r="B121" s="5" t="s">
        <v>1008</v>
      </c>
      <c r="C121" s="1">
        <v>1</v>
      </c>
      <c r="D121" s="1">
        <f>+IF(Tabla15[[#This Row],[NOMBRE DE LA CAUSA 2018]]=0,0,1)</f>
        <v>1</v>
      </c>
      <c r="E121" s="1">
        <f>+E120+Tabla15[[#This Row],[NOMBRE DE LA CAUSA 2019]]</f>
        <v>119</v>
      </c>
      <c r="F121" s="1">
        <f>+Tabla15[[#This Row],[0]]*Tabla15[[#This Row],[NOMBRE DE LA CAUSA 2019]]</f>
        <v>119</v>
      </c>
      <c r="G121" s="5" t="s">
        <v>743</v>
      </c>
      <c r="I121" s="5" t="s">
        <v>499</v>
      </c>
      <c r="J121" s="1" t="s">
        <v>744</v>
      </c>
      <c r="K121" s="1" t="s">
        <v>740</v>
      </c>
      <c r="L121" s="5" t="s">
        <v>1009</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1010</v>
      </c>
      <c r="C122" s="1">
        <v>1</v>
      </c>
      <c r="D122" s="1">
        <f>+IF(Tabla15[[#This Row],[NOMBRE DE LA CAUSA 2018]]=0,0,1)</f>
        <v>1</v>
      </c>
      <c r="E122" s="1">
        <f>+E121+Tabla15[[#This Row],[NOMBRE DE LA CAUSA 2019]]</f>
        <v>120</v>
      </c>
      <c r="F122" s="1">
        <f>+Tabla15[[#This Row],[0]]*Tabla15[[#This Row],[NOMBRE DE LA CAUSA 2019]]</f>
        <v>120</v>
      </c>
      <c r="G122" s="5" t="s">
        <v>743</v>
      </c>
      <c r="I122" s="5" t="s">
        <v>499</v>
      </c>
      <c r="J122" s="1" t="s">
        <v>744</v>
      </c>
      <c r="K122" s="1" t="s">
        <v>740</v>
      </c>
      <c r="L122" s="5" t="s">
        <v>1011</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1012</v>
      </c>
      <c r="C123" s="1">
        <v>1</v>
      </c>
      <c r="D123" s="1">
        <f>+IF(Tabla15[[#This Row],[NOMBRE DE LA CAUSA 2018]]=0,0,1)</f>
        <v>1</v>
      </c>
      <c r="E123" s="1">
        <f>+E122+Tabla15[[#This Row],[NOMBRE DE LA CAUSA 2019]]</f>
        <v>121</v>
      </c>
      <c r="F123" s="1">
        <f>+Tabla15[[#This Row],[0]]*Tabla15[[#This Row],[NOMBRE DE LA CAUSA 2019]]</f>
        <v>121</v>
      </c>
      <c r="G123" s="5" t="s">
        <v>743</v>
      </c>
      <c r="I123" s="5" t="s">
        <v>499</v>
      </c>
      <c r="J123" s="1" t="s">
        <v>744</v>
      </c>
      <c r="K123" s="1" t="s">
        <v>740</v>
      </c>
      <c r="L123" s="5" t="s">
        <v>1013</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1014</v>
      </c>
      <c r="C124" s="1">
        <v>1</v>
      </c>
      <c r="D124" s="1">
        <f>+IF(Tabla15[[#This Row],[NOMBRE DE LA CAUSA 2018]]=0,0,1)</f>
        <v>1</v>
      </c>
      <c r="E124" s="1">
        <f>+E123+Tabla15[[#This Row],[NOMBRE DE LA CAUSA 2019]]</f>
        <v>122</v>
      </c>
      <c r="F124" s="1">
        <f>+Tabla15[[#This Row],[0]]*Tabla15[[#This Row],[NOMBRE DE LA CAUSA 2019]]</f>
        <v>122</v>
      </c>
      <c r="G124" s="5" t="s">
        <v>743</v>
      </c>
      <c r="I124" s="5" t="s">
        <v>499</v>
      </c>
      <c r="J124" s="1" t="s">
        <v>744</v>
      </c>
      <c r="K124" s="1" t="s">
        <v>740</v>
      </c>
      <c r="L124" s="5" t="s">
        <v>1015</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1016</v>
      </c>
      <c r="C125" s="1">
        <v>1</v>
      </c>
      <c r="D125" s="1">
        <f>+IF(Tabla15[[#This Row],[NOMBRE DE LA CAUSA 2018]]=0,0,1)</f>
        <v>1</v>
      </c>
      <c r="E125" s="1">
        <f>+E124+Tabla15[[#This Row],[NOMBRE DE LA CAUSA 2019]]</f>
        <v>123</v>
      </c>
      <c r="F125" s="1">
        <f>+Tabla15[[#This Row],[0]]*Tabla15[[#This Row],[NOMBRE DE LA CAUSA 2019]]</f>
        <v>123</v>
      </c>
      <c r="G125" s="5" t="s">
        <v>743</v>
      </c>
      <c r="I125" s="5" t="s">
        <v>499</v>
      </c>
      <c r="J125" s="1" t="s">
        <v>744</v>
      </c>
      <c r="K125" s="1" t="s">
        <v>740</v>
      </c>
      <c r="L125" s="5" t="s">
        <v>1017</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1018</v>
      </c>
      <c r="C126" s="1">
        <v>1</v>
      </c>
      <c r="D126" s="1">
        <f>+IF(Tabla15[[#This Row],[NOMBRE DE LA CAUSA 2018]]=0,0,1)</f>
        <v>1</v>
      </c>
      <c r="E126" s="1">
        <f>+E125+Tabla15[[#This Row],[NOMBRE DE LA CAUSA 2019]]</f>
        <v>124</v>
      </c>
      <c r="F126" s="1">
        <f>+Tabla15[[#This Row],[0]]*Tabla15[[#This Row],[NOMBRE DE LA CAUSA 2019]]</f>
        <v>124</v>
      </c>
      <c r="G126" s="5" t="s">
        <v>743</v>
      </c>
      <c r="I126" s="5" t="s">
        <v>499</v>
      </c>
      <c r="J126" s="1" t="s">
        <v>744</v>
      </c>
      <c r="K126" s="1" t="s">
        <v>740</v>
      </c>
      <c r="L126" s="5" t="s">
        <v>1019</v>
      </c>
      <c r="M126" s="4">
        <v>1912</v>
      </c>
      <c r="N126" s="1" t="str">
        <f>+Tabla15[[#This Row],[NOMBRE DE LA CAUSA 2017]]</f>
        <v>ILEGALIDAD DEL ACTO ADMINISTRATIVO DE LIQUIDACION OFICIAL DE AFORO IMPUESTO GMF</v>
      </c>
    </row>
    <row r="127" spans="1:14" ht="15" customHeight="1" x14ac:dyDescent="0.25">
      <c r="A127" s="1">
        <f>+Tabla15[[#This Row],[1]]</f>
        <v>125</v>
      </c>
      <c r="B127" s="5" t="s">
        <v>1020</v>
      </c>
      <c r="C127" s="1">
        <v>1</v>
      </c>
      <c r="D127" s="1">
        <f>+IF(Tabla15[[#This Row],[NOMBRE DE LA CAUSA 2018]]=0,0,1)</f>
        <v>1</v>
      </c>
      <c r="E127" s="1">
        <f>+E126+Tabla15[[#This Row],[NOMBRE DE LA CAUSA 2019]]</f>
        <v>125</v>
      </c>
      <c r="F127" s="1">
        <f>+Tabla15[[#This Row],[0]]*Tabla15[[#This Row],[NOMBRE DE LA CAUSA 2019]]</f>
        <v>125</v>
      </c>
      <c r="G127" s="5" t="s">
        <v>743</v>
      </c>
      <c r="H127" s="5"/>
      <c r="I127" s="5" t="s">
        <v>499</v>
      </c>
      <c r="J127" s="1" t="s">
        <v>744</v>
      </c>
      <c r="K127" s="1" t="s">
        <v>740</v>
      </c>
      <c r="L127" s="5" t="s">
        <v>1021</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1022</v>
      </c>
      <c r="C128" s="1">
        <v>1</v>
      </c>
      <c r="D128" s="1">
        <f>+IF(Tabla15[[#This Row],[NOMBRE DE LA CAUSA 2018]]=0,0,1)</f>
        <v>1</v>
      </c>
      <c r="E128" s="1">
        <f>+E127+Tabla15[[#This Row],[NOMBRE DE LA CAUSA 2019]]</f>
        <v>126</v>
      </c>
      <c r="F128" s="1">
        <f>+Tabla15[[#This Row],[0]]*Tabla15[[#This Row],[NOMBRE DE LA CAUSA 2019]]</f>
        <v>126</v>
      </c>
      <c r="G128" s="5" t="s">
        <v>743</v>
      </c>
      <c r="H128" s="5"/>
      <c r="I128" s="5" t="s">
        <v>499</v>
      </c>
      <c r="J128" s="1" t="s">
        <v>744</v>
      </c>
      <c r="K128" s="1" t="s">
        <v>740</v>
      </c>
      <c r="L128" s="5" t="s">
        <v>1023</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1024</v>
      </c>
      <c r="C129" s="1">
        <v>1</v>
      </c>
      <c r="D129" s="1">
        <f>+IF(Tabla15[[#This Row],[NOMBRE DE LA CAUSA 2018]]=0,0,1)</f>
        <v>1</v>
      </c>
      <c r="E129" s="1">
        <f>+E128+Tabla15[[#This Row],[NOMBRE DE LA CAUSA 2019]]</f>
        <v>127</v>
      </c>
      <c r="F129" s="1">
        <f>+Tabla15[[#This Row],[0]]*Tabla15[[#This Row],[NOMBRE DE LA CAUSA 2019]]</f>
        <v>127</v>
      </c>
      <c r="G129" s="5" t="s">
        <v>743</v>
      </c>
      <c r="I129" s="5" t="s">
        <v>499</v>
      </c>
      <c r="J129" s="1" t="s">
        <v>744</v>
      </c>
      <c r="K129" s="1" t="s">
        <v>740</v>
      </c>
      <c r="L129" s="5" t="s">
        <v>1025</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1026</v>
      </c>
      <c r="C130" s="1">
        <v>1</v>
      </c>
      <c r="D130" s="1">
        <f>+IF(Tabla15[[#This Row],[NOMBRE DE LA CAUSA 2018]]=0,0,1)</f>
        <v>1</v>
      </c>
      <c r="E130" s="1">
        <f>+E129+Tabla15[[#This Row],[NOMBRE DE LA CAUSA 2019]]</f>
        <v>128</v>
      </c>
      <c r="F130" s="1">
        <f>+Tabla15[[#This Row],[0]]*Tabla15[[#This Row],[NOMBRE DE LA CAUSA 2019]]</f>
        <v>128</v>
      </c>
      <c r="G130" s="5" t="s">
        <v>743</v>
      </c>
      <c r="H130" s="5"/>
      <c r="I130" s="5" t="s">
        <v>499</v>
      </c>
      <c r="J130" s="1" t="s">
        <v>744</v>
      </c>
      <c r="K130" s="1" t="s">
        <v>740</v>
      </c>
      <c r="L130" s="5" t="s">
        <v>1027</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1028</v>
      </c>
      <c r="C131" s="1">
        <v>1</v>
      </c>
      <c r="D131" s="1">
        <f>+IF(Tabla15[[#This Row],[NOMBRE DE LA CAUSA 2018]]=0,0,1)</f>
        <v>1</v>
      </c>
      <c r="E131" s="1">
        <f>+E130+Tabla15[[#This Row],[NOMBRE DE LA CAUSA 2019]]</f>
        <v>129</v>
      </c>
      <c r="F131" s="1">
        <f>+Tabla15[[#This Row],[0]]*Tabla15[[#This Row],[NOMBRE DE LA CAUSA 2019]]</f>
        <v>129</v>
      </c>
      <c r="G131" s="5" t="s">
        <v>743</v>
      </c>
      <c r="H131" s="5"/>
      <c r="I131" s="5" t="s">
        <v>499</v>
      </c>
      <c r="J131" s="1" t="s">
        <v>744</v>
      </c>
      <c r="K131" s="1" t="s">
        <v>740</v>
      </c>
      <c r="L131" s="5" t="s">
        <v>1029</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1030</v>
      </c>
      <c r="C132" s="1">
        <v>1</v>
      </c>
      <c r="D132" s="1">
        <f>+IF(Tabla15[[#This Row],[NOMBRE DE LA CAUSA 2018]]=0,0,1)</f>
        <v>1</v>
      </c>
      <c r="E132" s="1">
        <f>+E131+Tabla15[[#This Row],[NOMBRE DE LA CAUSA 2019]]</f>
        <v>130</v>
      </c>
      <c r="F132" s="1">
        <f>+Tabla15[[#This Row],[0]]*Tabla15[[#This Row],[NOMBRE DE LA CAUSA 2019]]</f>
        <v>130</v>
      </c>
      <c r="G132" s="5" t="s">
        <v>743</v>
      </c>
      <c r="H132" s="5"/>
      <c r="I132" s="5" t="s">
        <v>499</v>
      </c>
      <c r="J132" s="1" t="s">
        <v>744</v>
      </c>
      <c r="K132" s="1" t="s">
        <v>740</v>
      </c>
      <c r="L132" s="5" t="s">
        <v>1031</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1032</v>
      </c>
      <c r="C133" s="1">
        <v>1</v>
      </c>
      <c r="D133" s="1">
        <f>+IF(Tabla15[[#This Row],[NOMBRE DE LA CAUSA 2018]]=0,0,1)</f>
        <v>1</v>
      </c>
      <c r="E133" s="1">
        <f>+E132+Tabla15[[#This Row],[NOMBRE DE LA CAUSA 2019]]</f>
        <v>131</v>
      </c>
      <c r="F133" s="1">
        <f>+Tabla15[[#This Row],[0]]*Tabla15[[#This Row],[NOMBRE DE LA CAUSA 2019]]</f>
        <v>131</v>
      </c>
      <c r="G133" s="5" t="s">
        <v>743</v>
      </c>
      <c r="I133" s="5" t="s">
        <v>499</v>
      </c>
      <c r="J133" s="1" t="s">
        <v>744</v>
      </c>
      <c r="K133" s="1" t="s">
        <v>740</v>
      </c>
      <c r="L133" s="5" t="s">
        <v>1033</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1034</v>
      </c>
      <c r="C134" s="1">
        <v>1</v>
      </c>
      <c r="D134" s="1">
        <f>+IF(Tabla15[[#This Row],[NOMBRE DE LA CAUSA 2018]]=0,0,1)</f>
        <v>1</v>
      </c>
      <c r="E134" s="1">
        <f>+E133+Tabla15[[#This Row],[NOMBRE DE LA CAUSA 2019]]</f>
        <v>132</v>
      </c>
      <c r="F134" s="1">
        <f>+Tabla15[[#This Row],[0]]*Tabla15[[#This Row],[NOMBRE DE LA CAUSA 2019]]</f>
        <v>132</v>
      </c>
      <c r="G134" s="5" t="s">
        <v>743</v>
      </c>
      <c r="I134" s="5" t="s">
        <v>499</v>
      </c>
      <c r="J134" s="1" t="s">
        <v>744</v>
      </c>
      <c r="K134" s="1" t="s">
        <v>740</v>
      </c>
      <c r="L134" s="5" t="s">
        <v>1035</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1036</v>
      </c>
      <c r="C135" s="1">
        <v>1</v>
      </c>
      <c r="D135" s="1">
        <f>+IF(Tabla15[[#This Row],[NOMBRE DE LA CAUSA 2018]]=0,0,1)</f>
        <v>1</v>
      </c>
      <c r="E135" s="1">
        <f>+E134+Tabla15[[#This Row],[NOMBRE DE LA CAUSA 2019]]</f>
        <v>133</v>
      </c>
      <c r="F135" s="1">
        <f>+Tabla15[[#This Row],[0]]*Tabla15[[#This Row],[NOMBRE DE LA CAUSA 2019]]</f>
        <v>133</v>
      </c>
      <c r="G135" s="5" t="s">
        <v>743</v>
      </c>
      <c r="I135" s="5" t="s">
        <v>499</v>
      </c>
      <c r="J135" s="1" t="s">
        <v>744</v>
      </c>
      <c r="K135" s="1" t="s">
        <v>740</v>
      </c>
      <c r="L135" s="5" t="s">
        <v>1037</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1038</v>
      </c>
      <c r="C136" s="1">
        <v>1</v>
      </c>
      <c r="D136" s="1">
        <f>+IF(Tabla15[[#This Row],[NOMBRE DE LA CAUSA 2018]]=0,0,1)</f>
        <v>1</v>
      </c>
      <c r="E136" s="1">
        <f>+E135+Tabla15[[#This Row],[NOMBRE DE LA CAUSA 2019]]</f>
        <v>134</v>
      </c>
      <c r="F136" s="1">
        <f>+Tabla15[[#This Row],[0]]*Tabla15[[#This Row],[NOMBRE DE LA CAUSA 2019]]</f>
        <v>134</v>
      </c>
      <c r="G136" s="5" t="s">
        <v>743</v>
      </c>
      <c r="I136" s="5" t="s">
        <v>499</v>
      </c>
      <c r="J136" s="1" t="s">
        <v>744</v>
      </c>
      <c r="K136" s="1" t="s">
        <v>740</v>
      </c>
      <c r="L136" s="5" t="s">
        <v>1039</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1040</v>
      </c>
      <c r="C137" s="1">
        <v>1</v>
      </c>
      <c r="D137" s="1">
        <f>+IF(Tabla15[[#This Row],[NOMBRE DE LA CAUSA 2018]]=0,0,1)</f>
        <v>1</v>
      </c>
      <c r="E137" s="1">
        <f>+E136+Tabla15[[#This Row],[NOMBRE DE LA CAUSA 2019]]</f>
        <v>135</v>
      </c>
      <c r="F137" s="1">
        <f>+Tabla15[[#This Row],[0]]*Tabla15[[#This Row],[NOMBRE DE LA CAUSA 2019]]</f>
        <v>135</v>
      </c>
      <c r="G137" s="5" t="s">
        <v>743</v>
      </c>
      <c r="I137" s="5" t="s">
        <v>499</v>
      </c>
      <c r="J137" s="1" t="s">
        <v>744</v>
      </c>
      <c r="K137" s="1" t="s">
        <v>740</v>
      </c>
      <c r="L137" s="5" t="s">
        <v>1041</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1042</v>
      </c>
      <c r="C138" s="1">
        <v>1</v>
      </c>
      <c r="D138" s="1">
        <f>+IF(Tabla15[[#This Row],[NOMBRE DE LA CAUSA 2018]]=0,0,1)</f>
        <v>1</v>
      </c>
      <c r="E138" s="1">
        <f>+E137+Tabla15[[#This Row],[NOMBRE DE LA CAUSA 2019]]</f>
        <v>136</v>
      </c>
      <c r="F138" s="1">
        <f>+Tabla15[[#This Row],[0]]*Tabla15[[#This Row],[NOMBRE DE LA CAUSA 2019]]</f>
        <v>136</v>
      </c>
      <c r="G138" s="5" t="s">
        <v>743</v>
      </c>
      <c r="I138" s="5" t="s">
        <v>499</v>
      </c>
      <c r="J138" s="1" t="s">
        <v>744</v>
      </c>
      <c r="K138" s="1" t="s">
        <v>740</v>
      </c>
      <c r="L138" s="5" t="s">
        <v>1043</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1044</v>
      </c>
      <c r="C139" s="1">
        <v>1</v>
      </c>
      <c r="D139" s="1">
        <f>+IF(Tabla15[[#This Row],[NOMBRE DE LA CAUSA 2018]]=0,0,1)</f>
        <v>1</v>
      </c>
      <c r="E139" s="1">
        <f>+E138+Tabla15[[#This Row],[NOMBRE DE LA CAUSA 2019]]</f>
        <v>137</v>
      </c>
      <c r="F139" s="1">
        <f>+Tabla15[[#This Row],[0]]*Tabla15[[#This Row],[NOMBRE DE LA CAUSA 2019]]</f>
        <v>137</v>
      </c>
      <c r="G139" s="5" t="s">
        <v>743</v>
      </c>
      <c r="I139" s="5" t="s">
        <v>499</v>
      </c>
      <c r="J139" s="1" t="s">
        <v>744</v>
      </c>
      <c r="K139" s="1" t="s">
        <v>740</v>
      </c>
      <c r="L139" s="5" t="s">
        <v>1045</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1046</v>
      </c>
      <c r="C140" s="1">
        <v>1</v>
      </c>
      <c r="D140" s="1">
        <f>+IF(Tabla15[[#This Row],[NOMBRE DE LA CAUSA 2018]]=0,0,1)</f>
        <v>1</v>
      </c>
      <c r="E140" s="1">
        <f>+E139+Tabla15[[#This Row],[NOMBRE DE LA CAUSA 2019]]</f>
        <v>138</v>
      </c>
      <c r="F140" s="1">
        <f>+Tabla15[[#This Row],[0]]*Tabla15[[#This Row],[NOMBRE DE LA CAUSA 2019]]</f>
        <v>138</v>
      </c>
      <c r="G140" s="5" t="s">
        <v>743</v>
      </c>
      <c r="I140" s="5" t="s">
        <v>499</v>
      </c>
      <c r="J140" s="1" t="s">
        <v>744</v>
      </c>
      <c r="K140" s="1" t="s">
        <v>740</v>
      </c>
      <c r="L140" s="5" t="s">
        <v>1047</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1048</v>
      </c>
      <c r="C141" s="1">
        <v>1</v>
      </c>
      <c r="D141" s="1">
        <f>+IF(Tabla15[[#This Row],[NOMBRE DE LA CAUSA 2018]]=0,0,1)</f>
        <v>1</v>
      </c>
      <c r="E141" s="1">
        <f>+E140+Tabla15[[#This Row],[NOMBRE DE LA CAUSA 2019]]</f>
        <v>139</v>
      </c>
      <c r="F141" s="1">
        <f>+Tabla15[[#This Row],[0]]*Tabla15[[#This Row],[NOMBRE DE LA CAUSA 2019]]</f>
        <v>139</v>
      </c>
      <c r="G141" s="5" t="s">
        <v>743</v>
      </c>
      <c r="I141" s="5" t="s">
        <v>499</v>
      </c>
      <c r="J141" s="1" t="s">
        <v>744</v>
      </c>
      <c r="K141" s="1" t="s">
        <v>740</v>
      </c>
      <c r="L141" s="5" t="s">
        <v>1049</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1050</v>
      </c>
      <c r="C142" s="1">
        <v>1</v>
      </c>
      <c r="D142" s="1">
        <f>+IF(Tabla15[[#This Row],[NOMBRE DE LA CAUSA 2018]]=0,0,1)</f>
        <v>1</v>
      </c>
      <c r="E142" s="1">
        <f>+E141+Tabla15[[#This Row],[NOMBRE DE LA CAUSA 2019]]</f>
        <v>140</v>
      </c>
      <c r="F142" s="1">
        <f>+Tabla15[[#This Row],[0]]*Tabla15[[#This Row],[NOMBRE DE LA CAUSA 2019]]</f>
        <v>140</v>
      </c>
      <c r="G142" s="5" t="s">
        <v>743</v>
      </c>
      <c r="I142" s="5" t="s">
        <v>499</v>
      </c>
      <c r="J142" s="1" t="s">
        <v>744</v>
      </c>
      <c r="K142" s="1" t="s">
        <v>740</v>
      </c>
      <c r="L142" s="5" t="s">
        <v>1051</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1052</v>
      </c>
      <c r="C143" s="1">
        <v>1</v>
      </c>
      <c r="D143" s="1">
        <f>+IF(Tabla15[[#This Row],[NOMBRE DE LA CAUSA 2018]]=0,0,1)</f>
        <v>1</v>
      </c>
      <c r="E143" s="1">
        <f>+E142+Tabla15[[#This Row],[NOMBRE DE LA CAUSA 2019]]</f>
        <v>141</v>
      </c>
      <c r="F143" s="1">
        <f>+Tabla15[[#This Row],[0]]*Tabla15[[#This Row],[NOMBRE DE LA CAUSA 2019]]</f>
        <v>141</v>
      </c>
      <c r="G143" s="1" t="s">
        <v>743</v>
      </c>
      <c r="J143" s="1" t="s">
        <v>744</v>
      </c>
      <c r="K143" s="1" t="s">
        <v>740</v>
      </c>
      <c r="L143" s="1" t="s">
        <v>1053</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1054</v>
      </c>
      <c r="C144" s="1">
        <v>1</v>
      </c>
      <c r="D144" s="1">
        <f>+IF(Tabla15[[#This Row],[NOMBRE DE LA CAUSA 2018]]=0,0,1)</f>
        <v>1</v>
      </c>
      <c r="E144" s="1">
        <f>+E143+Tabla15[[#This Row],[NOMBRE DE LA CAUSA 2019]]</f>
        <v>142</v>
      </c>
      <c r="F144" s="1">
        <f>+Tabla15[[#This Row],[0]]*Tabla15[[#This Row],[NOMBRE DE LA CAUSA 2019]]</f>
        <v>142</v>
      </c>
      <c r="G144" s="1" t="s">
        <v>743</v>
      </c>
      <c r="J144" s="1" t="s">
        <v>744</v>
      </c>
      <c r="K144" s="1" t="s">
        <v>740</v>
      </c>
      <c r="L144" s="1" t="s">
        <v>1055</v>
      </c>
      <c r="M144" s="4">
        <v>52</v>
      </c>
      <c r="N144" s="1" t="str">
        <f>+Tabla15[[#This Row],[NOMBRE DE LA CAUSA 2017]]</f>
        <v>ILEGALIDAD DEL ACTO ADMINISTRATIVO QUE ADJUDICA UN BIEN INMUEBLE</v>
      </c>
    </row>
    <row r="145" spans="1:14" ht="15" customHeight="1" x14ac:dyDescent="0.25">
      <c r="A145" s="1">
        <f>+Tabla15[[#This Row],[1]]</f>
        <v>143</v>
      </c>
      <c r="B145" s="1" t="s">
        <v>1056</v>
      </c>
      <c r="C145" s="1">
        <v>1</v>
      </c>
      <c r="D145" s="1">
        <f>+IF(Tabla15[[#This Row],[NOMBRE DE LA CAUSA 2018]]=0,0,1)</f>
        <v>1</v>
      </c>
      <c r="E145" s="1">
        <f>+E144+Tabla15[[#This Row],[NOMBRE DE LA CAUSA 2019]]</f>
        <v>143</v>
      </c>
      <c r="F145" s="1">
        <f>+Tabla15[[#This Row],[0]]*Tabla15[[#This Row],[NOMBRE DE LA CAUSA 2019]]</f>
        <v>143</v>
      </c>
      <c r="G145" s="1" t="s">
        <v>743</v>
      </c>
      <c r="J145" s="1" t="s">
        <v>744</v>
      </c>
      <c r="K145" s="1" t="s">
        <v>740</v>
      </c>
      <c r="L145" s="1" t="s">
        <v>1057</v>
      </c>
      <c r="M145" s="4">
        <v>403</v>
      </c>
      <c r="N145" s="1" t="str">
        <f>+Tabla15[[#This Row],[NOMBRE DE LA CAUSA 2017]]</f>
        <v>ILEGALIDAD DEL ACTO ADMINISTRATIVO QUE ADJUDICA UN CONTRATO</v>
      </c>
    </row>
    <row r="146" spans="1:14" ht="15" customHeight="1" x14ac:dyDescent="0.25">
      <c r="A146" s="1">
        <f>+Tabla15[[#This Row],[1]]</f>
        <v>144</v>
      </c>
      <c r="B146" s="5" t="s">
        <v>1058</v>
      </c>
      <c r="C146" s="1">
        <v>1</v>
      </c>
      <c r="D146" s="1">
        <f>+IF(Tabla15[[#This Row],[NOMBRE DE LA CAUSA 2018]]=0,0,1)</f>
        <v>1</v>
      </c>
      <c r="E146" s="1">
        <f>+E145+Tabla15[[#This Row],[NOMBRE DE LA CAUSA 2019]]</f>
        <v>144</v>
      </c>
      <c r="F146" s="1">
        <f>+Tabla15[[#This Row],[0]]*Tabla15[[#This Row],[NOMBRE DE LA CAUSA 2019]]</f>
        <v>144</v>
      </c>
      <c r="G146" s="1" t="s">
        <v>738</v>
      </c>
      <c r="I146" s="5" t="s">
        <v>739</v>
      </c>
      <c r="K146" s="5" t="s">
        <v>740</v>
      </c>
      <c r="L146" s="5" t="s">
        <v>1059</v>
      </c>
      <c r="M146" s="4">
        <v>2312</v>
      </c>
      <c r="N146" s="1" t="str">
        <f>+Tabla15[[#This Row],[NOMBRE DE LA CAUSA 2017]]</f>
        <v>ILEGALIDAD DEL ACTO ADMINISTRATIVO QUE APRUEBA CALCULO ACTUARIAL</v>
      </c>
    </row>
    <row r="147" spans="1:14" ht="15" customHeight="1" x14ac:dyDescent="0.25">
      <c r="A147" s="1">
        <f>+Tabla15[[#This Row],[1]]</f>
        <v>145</v>
      </c>
      <c r="B147" s="5" t="s">
        <v>1060</v>
      </c>
      <c r="C147" s="1">
        <v>1</v>
      </c>
      <c r="D147" s="1">
        <f>+IF(Tabla15[[#This Row],[NOMBRE DE LA CAUSA 2018]]=0,0,1)</f>
        <v>1</v>
      </c>
      <c r="E147" s="1">
        <f>+E146+Tabla15[[#This Row],[NOMBRE DE LA CAUSA 2019]]</f>
        <v>145</v>
      </c>
      <c r="F147" s="1">
        <f>+Tabla15[[#This Row],[0]]*Tabla15[[#This Row],[NOMBRE DE LA CAUSA 2019]]</f>
        <v>145</v>
      </c>
      <c r="G147" s="5" t="s">
        <v>743</v>
      </c>
      <c r="J147" s="1" t="s">
        <v>744</v>
      </c>
      <c r="K147" s="1" t="s">
        <v>740</v>
      </c>
      <c r="L147" s="5" t="s">
        <v>1061</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1062</v>
      </c>
      <c r="C148" s="1">
        <v>1</v>
      </c>
      <c r="D148" s="1">
        <f>+IF(Tabla15[[#This Row],[NOMBRE DE LA CAUSA 2018]]=0,0,1)</f>
        <v>1</v>
      </c>
      <c r="E148" s="1">
        <f>+E147+Tabla15[[#This Row],[NOMBRE DE LA CAUSA 2019]]</f>
        <v>146</v>
      </c>
      <c r="F148" s="1">
        <f>+Tabla15[[#This Row],[0]]*Tabla15[[#This Row],[NOMBRE DE LA CAUSA 2019]]</f>
        <v>146</v>
      </c>
      <c r="G148" s="5" t="s">
        <v>743</v>
      </c>
      <c r="J148" s="1" t="s">
        <v>744</v>
      </c>
      <c r="K148" s="1" t="s">
        <v>740</v>
      </c>
      <c r="L148" s="5" t="s">
        <v>1063</v>
      </c>
      <c r="M148" s="4">
        <v>390</v>
      </c>
      <c r="N148" s="1" t="str">
        <f>+Tabla15[[#This Row],[NOMBRE DE LA CAUSA 2017]]</f>
        <v>ILEGALIDAD DEL ACTO ADMINISTRATIVO QUE AUTORIZA O NIEGA UN ASCENSO</v>
      </c>
    </row>
    <row r="149" spans="1:14" ht="15" customHeight="1" x14ac:dyDescent="0.25">
      <c r="A149" s="1">
        <f>+Tabla15[[#This Row],[1]]</f>
        <v>147</v>
      </c>
      <c r="B149" s="1" t="s">
        <v>1064</v>
      </c>
      <c r="C149" s="1">
        <v>1</v>
      </c>
      <c r="D149" s="1">
        <f>+IF(Tabla15[[#This Row],[NOMBRE DE LA CAUSA 2018]]=0,0,1)</f>
        <v>1</v>
      </c>
      <c r="E149" s="1">
        <f>+E148+Tabla15[[#This Row],[NOMBRE DE LA CAUSA 2019]]</f>
        <v>147</v>
      </c>
      <c r="F149" s="1">
        <f>+Tabla15[[#This Row],[0]]*Tabla15[[#This Row],[NOMBRE DE LA CAUSA 2019]]</f>
        <v>147</v>
      </c>
      <c r="G149" s="1" t="s">
        <v>743</v>
      </c>
      <c r="J149" s="1" t="s">
        <v>744</v>
      </c>
      <c r="K149" s="1" t="s">
        <v>740</v>
      </c>
      <c r="L149" s="1" t="s">
        <v>1065</v>
      </c>
      <c r="M149" s="4">
        <v>201</v>
      </c>
      <c r="N149" s="1" t="str">
        <f>+Tabla15[[#This Row],[NOMBRE DE LA CAUSA 2017]]</f>
        <v>ILEGALIDAD DEL ACTO ADMINISTRATIVO QUE CALIFICA LA PERDIDA DE CAPACIDAD LABORAL</v>
      </c>
    </row>
    <row r="150" spans="1:14" ht="15" customHeight="1" x14ac:dyDescent="0.25">
      <c r="A150" s="1">
        <f>+Tabla15[[#This Row],[1]]</f>
        <v>148</v>
      </c>
      <c r="B150" s="5" t="s">
        <v>1066</v>
      </c>
      <c r="C150" s="1">
        <v>1</v>
      </c>
      <c r="D150" s="1">
        <f>+IF(Tabla15[[#This Row],[NOMBRE DE LA CAUSA 2018]]=0,0,1)</f>
        <v>1</v>
      </c>
      <c r="E150" s="1">
        <f>+E149+Tabla15[[#This Row],[NOMBRE DE LA CAUSA 2019]]</f>
        <v>148</v>
      </c>
      <c r="F150" s="1">
        <f>+Tabla15[[#This Row],[0]]*Tabla15[[#This Row],[NOMBRE DE LA CAUSA 2019]]</f>
        <v>148</v>
      </c>
      <c r="G150" s="5" t="s">
        <v>743</v>
      </c>
      <c r="I150" s="5" t="s">
        <v>499</v>
      </c>
      <c r="J150" s="1" t="s">
        <v>744</v>
      </c>
      <c r="K150" s="1" t="s">
        <v>740</v>
      </c>
      <c r="L150" s="5" t="s">
        <v>1067</v>
      </c>
      <c r="M150" s="4">
        <v>1913</v>
      </c>
      <c r="N150" s="1" t="str">
        <f>+Tabla15[[#This Row],[NOMBRE DE LA CAUSA 2017]]</f>
        <v>ILEGALIDAD DEL ACTO ADMINISTRATIVO QUE CLAUSURA ESTABLECIMIENTO DE COMERCIO</v>
      </c>
    </row>
    <row r="151" spans="1:14" ht="15" customHeight="1" x14ac:dyDescent="0.25">
      <c r="A151" s="1">
        <f>+Tabla15[[#This Row],[1]]</f>
        <v>149</v>
      </c>
      <c r="B151" s="1" t="s">
        <v>1068</v>
      </c>
      <c r="C151" s="1">
        <v>1</v>
      </c>
      <c r="D151" s="1">
        <f>+IF(Tabla15[[#This Row],[NOMBRE DE LA CAUSA 2018]]=0,0,1)</f>
        <v>1</v>
      </c>
      <c r="E151" s="1">
        <f>+E150+Tabla15[[#This Row],[NOMBRE DE LA CAUSA 2019]]</f>
        <v>149</v>
      </c>
      <c r="F151" s="1">
        <f>+Tabla15[[#This Row],[0]]*Tabla15[[#This Row],[NOMBRE DE LA CAUSA 2019]]</f>
        <v>149</v>
      </c>
      <c r="G151" s="1" t="s">
        <v>743</v>
      </c>
      <c r="J151" s="1" t="s">
        <v>744</v>
      </c>
      <c r="K151" s="1" t="s">
        <v>740</v>
      </c>
      <c r="L151" s="1" t="s">
        <v>1069</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1070</v>
      </c>
      <c r="C152" s="1">
        <v>1</v>
      </c>
      <c r="D152" s="1">
        <f>+IF(Tabla15[[#This Row],[NOMBRE DE LA CAUSA 2018]]=0,0,1)</f>
        <v>1</v>
      </c>
      <c r="E152" s="1">
        <f>+E151+Tabla15[[#This Row],[NOMBRE DE LA CAUSA 2019]]</f>
        <v>150</v>
      </c>
      <c r="F152" s="1">
        <f>+Tabla15[[#This Row],[0]]*Tabla15[[#This Row],[NOMBRE DE LA CAUSA 2019]]</f>
        <v>150</v>
      </c>
      <c r="G152" s="1" t="s">
        <v>781</v>
      </c>
      <c r="H152" s="1" t="s">
        <v>1071</v>
      </c>
      <c r="K152" s="5" t="s">
        <v>740</v>
      </c>
      <c r="L152" s="5" t="s">
        <v>1072</v>
      </c>
      <c r="M152" s="4">
        <v>2297</v>
      </c>
      <c r="N152" s="1" t="str">
        <f>+Tabla15[[#This Row],[NOMBRE DE LA CAUSA 2017]]</f>
        <v>ILEGALIDAD DEL ACTO ADMINISTRATIVO QUE CREA UN IMPUESTO</v>
      </c>
    </row>
    <row r="153" spans="1:14" ht="15" customHeight="1" x14ac:dyDescent="0.25">
      <c r="A153" s="1">
        <f>+Tabla15[[#This Row],[1]]</f>
        <v>151</v>
      </c>
      <c r="B153" s="5" t="s">
        <v>1073</v>
      </c>
      <c r="C153" s="1">
        <v>1</v>
      </c>
      <c r="D153" s="1">
        <f>+IF(Tabla15[[#This Row],[NOMBRE DE LA CAUSA 2018]]=0,0,1)</f>
        <v>1</v>
      </c>
      <c r="E153" s="1">
        <f>+E152+Tabla15[[#This Row],[NOMBRE DE LA CAUSA 2019]]</f>
        <v>151</v>
      </c>
      <c r="F153" s="1">
        <f>+Tabla15[[#This Row],[0]]*Tabla15[[#This Row],[NOMBRE DE LA CAUSA 2019]]</f>
        <v>151</v>
      </c>
      <c r="G153" s="1" t="s">
        <v>781</v>
      </c>
      <c r="H153" s="1" t="s">
        <v>1071</v>
      </c>
      <c r="K153" s="5" t="s">
        <v>740</v>
      </c>
      <c r="L153" s="5" t="s">
        <v>1074</v>
      </c>
      <c r="M153" s="4">
        <v>2301</v>
      </c>
      <c r="N153" s="1" t="str">
        <f>+Tabla15[[#This Row],[NOMBRE DE LA CAUSA 2017]]</f>
        <v>ILEGALIDAD DEL ACTO ADMINISTRATIVO QUE CREA UNA CONTRIBUCION ESPECIAL</v>
      </c>
    </row>
    <row r="154" spans="1:14" ht="15" customHeight="1" x14ac:dyDescent="0.25">
      <c r="A154" s="1">
        <f>+Tabla15[[#This Row],[1]]</f>
        <v>152</v>
      </c>
      <c r="B154" s="5" t="s">
        <v>1075</v>
      </c>
      <c r="C154" s="1">
        <v>1</v>
      </c>
      <c r="D154" s="1">
        <f>+IF(Tabla15[[#This Row],[NOMBRE DE LA CAUSA 2018]]=0,0,1)</f>
        <v>1</v>
      </c>
      <c r="E154" s="1">
        <f>+E153+Tabla15[[#This Row],[NOMBRE DE LA CAUSA 2019]]</f>
        <v>152</v>
      </c>
      <c r="F154" s="1">
        <f>+Tabla15[[#This Row],[0]]*Tabla15[[#This Row],[NOMBRE DE LA CAUSA 2019]]</f>
        <v>152</v>
      </c>
      <c r="G154" s="1" t="s">
        <v>781</v>
      </c>
      <c r="H154" s="1" t="s">
        <v>1071</v>
      </c>
      <c r="K154" s="5" t="s">
        <v>740</v>
      </c>
      <c r="L154" s="5" t="s">
        <v>1076</v>
      </c>
      <c r="M154" s="4">
        <v>2299</v>
      </c>
      <c r="N154" s="1" t="str">
        <f>+Tabla15[[#This Row],[NOMBRE DE LA CAUSA 2017]]</f>
        <v>ILEGALIDAD DEL ACTO ADMINISTRATIVO QUE CREA UNA TASA</v>
      </c>
    </row>
    <row r="155" spans="1:14" ht="15" customHeight="1" x14ac:dyDescent="0.25">
      <c r="A155" s="1">
        <f>+Tabla15[[#This Row],[1]]</f>
        <v>153</v>
      </c>
      <c r="B155" s="5" t="s">
        <v>1077</v>
      </c>
      <c r="C155" s="1">
        <v>1</v>
      </c>
      <c r="D155" s="1">
        <f>+IF(Tabla15[[#This Row],[NOMBRE DE LA CAUSA 2018]]=0,0,1)</f>
        <v>1</v>
      </c>
      <c r="E155" s="1">
        <f>+E154+Tabla15[[#This Row],[NOMBRE DE LA CAUSA 2019]]</f>
        <v>153</v>
      </c>
      <c r="F155" s="1">
        <f>+Tabla15[[#This Row],[0]]*Tabla15[[#This Row],[NOMBRE DE LA CAUSA 2019]]</f>
        <v>153</v>
      </c>
      <c r="G155" s="1" t="s">
        <v>738</v>
      </c>
      <c r="I155" s="5" t="s">
        <v>499</v>
      </c>
      <c r="K155" s="5" t="s">
        <v>740</v>
      </c>
      <c r="L155" s="5" t="s">
        <v>1078</v>
      </c>
      <c r="M155" s="31">
        <v>2332</v>
      </c>
      <c r="N155" s="1" t="str">
        <f>+Tabla15[[#This Row],[NOMBRE DE LA CAUSA 2017]]</f>
        <v>ILEGALIDAD DEL ACTO ADMINISTRATIVO QUE DA COMO NO PRESENTADA UNA DECLARACION TRIBUTARIA</v>
      </c>
    </row>
    <row r="156" spans="1:14" ht="15" customHeight="1" x14ac:dyDescent="0.25">
      <c r="A156" s="1">
        <f>+Tabla15[[#This Row],[1]]</f>
        <v>154</v>
      </c>
      <c r="B156" s="5" t="s">
        <v>1079</v>
      </c>
      <c r="C156" s="1">
        <v>1</v>
      </c>
      <c r="D156" s="1">
        <f>+IF(Tabla15[[#This Row],[NOMBRE DE LA CAUSA 2018]]=0,0,1)</f>
        <v>1</v>
      </c>
      <c r="E156" s="1">
        <f>+E155+Tabla15[[#This Row],[NOMBRE DE LA CAUSA 2019]]</f>
        <v>154</v>
      </c>
      <c r="F156" s="1">
        <f>+Tabla15[[#This Row],[0]]*Tabla15[[#This Row],[NOMBRE DE LA CAUSA 2019]]</f>
        <v>154</v>
      </c>
      <c r="G156" s="1" t="s">
        <v>738</v>
      </c>
      <c r="I156" s="5" t="s">
        <v>499</v>
      </c>
      <c r="K156" s="5" t="s">
        <v>740</v>
      </c>
      <c r="L156" s="5" t="s">
        <v>1080</v>
      </c>
      <c r="M156" s="31">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1081</v>
      </c>
      <c r="C157" s="1">
        <v>1</v>
      </c>
      <c r="D157" s="1">
        <f>+IF(Tabla15[[#This Row],[NOMBRE DE LA CAUSA 2018]]=0,0,1)</f>
        <v>1</v>
      </c>
      <c r="E157" s="1">
        <f>+E156+Tabla15[[#This Row],[NOMBRE DE LA CAUSA 2019]]</f>
        <v>155</v>
      </c>
      <c r="F157" s="1">
        <f>+Tabla15[[#This Row],[0]]*Tabla15[[#This Row],[NOMBRE DE LA CAUSA 2019]]</f>
        <v>155</v>
      </c>
      <c r="G157" s="1" t="s">
        <v>743</v>
      </c>
      <c r="J157" s="1" t="s">
        <v>744</v>
      </c>
      <c r="K157" s="1" t="s">
        <v>740</v>
      </c>
      <c r="L157" s="1" t="s">
        <v>1082</v>
      </c>
      <c r="M157" s="4">
        <v>171</v>
      </c>
      <c r="N157" s="1" t="str">
        <f>+Tabla15[[#This Row],[NOMBRE DE LA CAUSA 2017]]</f>
        <v>ILEGALIDAD DEL ACTO ADMINISTRATIVO QUE DECLARA DESIERTA LA LICITACION</v>
      </c>
    </row>
    <row r="158" spans="1:14" ht="15" customHeight="1" x14ac:dyDescent="0.25">
      <c r="A158" s="1">
        <f>+Tabla15[[#This Row],[1]]</f>
        <v>156</v>
      </c>
      <c r="B158" s="5" t="s">
        <v>1083</v>
      </c>
      <c r="C158" s="1">
        <v>1</v>
      </c>
      <c r="D158" s="1">
        <f>+IF(Tabla15[[#This Row],[NOMBRE DE LA CAUSA 2018]]=0,0,1)</f>
        <v>1</v>
      </c>
      <c r="E158" s="1">
        <f>+E157+Tabla15[[#This Row],[NOMBRE DE LA CAUSA 2019]]</f>
        <v>156</v>
      </c>
      <c r="F158" s="1">
        <f>+Tabla15[[#This Row],[0]]*Tabla15[[#This Row],[NOMBRE DE LA CAUSA 2019]]</f>
        <v>156</v>
      </c>
      <c r="G158" s="1" t="s">
        <v>738</v>
      </c>
      <c r="I158" s="5" t="s">
        <v>499</v>
      </c>
      <c r="K158" s="5" t="s">
        <v>740</v>
      </c>
      <c r="L158" s="5" t="s">
        <v>1084</v>
      </c>
      <c r="M158" s="31">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1085</v>
      </c>
      <c r="C159" s="1">
        <v>1</v>
      </c>
      <c r="D159" s="1">
        <f>+IF(Tabla15[[#This Row],[NOMBRE DE LA CAUSA 2018]]=0,0,1)</f>
        <v>1</v>
      </c>
      <c r="E159" s="1">
        <f>+E158+Tabla15[[#This Row],[NOMBRE DE LA CAUSA 2019]]</f>
        <v>157</v>
      </c>
      <c r="F159" s="1">
        <f>+Tabla15[[#This Row],[0]]*Tabla15[[#This Row],[NOMBRE DE LA CAUSA 2019]]</f>
        <v>157</v>
      </c>
      <c r="G159" s="1" t="s">
        <v>738</v>
      </c>
      <c r="K159" s="1" t="s">
        <v>740</v>
      </c>
      <c r="L159" s="1" t="s">
        <v>1086</v>
      </c>
      <c r="M159" s="4">
        <v>2026</v>
      </c>
      <c r="N159" s="1" t="str">
        <f>+Tabla15[[#This Row],[NOMBRE DE LA CAUSA 2017]]</f>
        <v>ILEGALIDAD DEL ACTO ADMINISTRATIVO QUE DECLARA EL INCUMPLIMIENTO DEL CONTRATO</v>
      </c>
    </row>
    <row r="160" spans="1:14" ht="15" customHeight="1" x14ac:dyDescent="0.25">
      <c r="A160" s="1">
        <f>+Tabla15[[#This Row],[1]]</f>
        <v>158</v>
      </c>
      <c r="B160" s="5" t="s">
        <v>1087</v>
      </c>
      <c r="C160" s="1">
        <v>1</v>
      </c>
      <c r="D160" s="1">
        <f>+IF(Tabla15[[#This Row],[NOMBRE DE LA CAUSA 2018]]=0,0,1)</f>
        <v>1</v>
      </c>
      <c r="E160" s="1">
        <f>+E159+Tabla15[[#This Row],[NOMBRE DE LA CAUSA 2019]]</f>
        <v>158</v>
      </c>
      <c r="F160" s="1">
        <f>+Tabla15[[#This Row],[0]]*Tabla15[[#This Row],[NOMBRE DE LA CAUSA 2019]]</f>
        <v>158</v>
      </c>
      <c r="G160" s="5" t="s">
        <v>743</v>
      </c>
      <c r="J160" s="1" t="s">
        <v>744</v>
      </c>
      <c r="K160" s="1" t="s">
        <v>740</v>
      </c>
      <c r="L160" s="5" t="s">
        <v>1088</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1089</v>
      </c>
      <c r="C161" s="1">
        <v>1</v>
      </c>
      <c r="D161" s="1">
        <f>+IF(Tabla15[[#This Row],[NOMBRE DE LA CAUSA 2018]]=0,0,1)</f>
        <v>1</v>
      </c>
      <c r="E161" s="1">
        <f>+E160+Tabla15[[#This Row],[NOMBRE DE LA CAUSA 2019]]</f>
        <v>159</v>
      </c>
      <c r="F161" s="1">
        <f>+Tabla15[[#This Row],[0]]*Tabla15[[#This Row],[NOMBRE DE LA CAUSA 2019]]</f>
        <v>159</v>
      </c>
      <c r="G161" s="1" t="s">
        <v>743</v>
      </c>
      <c r="J161" s="1" t="s">
        <v>744</v>
      </c>
      <c r="K161" s="1" t="s">
        <v>740</v>
      </c>
      <c r="L161" s="1" t="s">
        <v>1090</v>
      </c>
      <c r="M161" s="4">
        <v>408</v>
      </c>
      <c r="N161" s="1" t="str">
        <f>+Tabla15[[#This Row],[NOMBRE DE LA CAUSA 2017]]</f>
        <v>ILEGALIDAD DEL ACTO ADMINISTRATIVO QUE DECLARA LA CADUCIDAD CONTRACTUAL</v>
      </c>
    </row>
    <row r="162" spans="1:14" ht="15" customHeight="1" x14ac:dyDescent="0.25">
      <c r="A162" s="1">
        <f>+Tabla15[[#This Row],[1]]</f>
        <v>160</v>
      </c>
      <c r="B162" s="1" t="s">
        <v>1091</v>
      </c>
      <c r="C162" s="1">
        <v>1</v>
      </c>
      <c r="D162" s="1">
        <f>+IF(Tabla15[[#This Row],[NOMBRE DE LA CAUSA 2018]]=0,0,1)</f>
        <v>1</v>
      </c>
      <c r="E162" s="1">
        <f>+E161+Tabla15[[#This Row],[NOMBRE DE LA CAUSA 2019]]</f>
        <v>160</v>
      </c>
      <c r="F162" s="1">
        <f>+Tabla15[[#This Row],[0]]*Tabla15[[#This Row],[NOMBRE DE LA CAUSA 2019]]</f>
        <v>160</v>
      </c>
      <c r="G162" s="1" t="s">
        <v>743</v>
      </c>
      <c r="J162" s="1" t="s">
        <v>744</v>
      </c>
      <c r="K162" s="1" t="s">
        <v>740</v>
      </c>
      <c r="L162" s="1" t="s">
        <v>1092</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1093</v>
      </c>
      <c r="C163" s="1">
        <v>1</v>
      </c>
      <c r="D163" s="1">
        <f>+IF(Tabla15[[#This Row],[NOMBRE DE LA CAUSA 2018]]=0,0,1)</f>
        <v>1</v>
      </c>
      <c r="E163" s="1">
        <f>+E162+Tabla15[[#This Row],[NOMBRE DE LA CAUSA 2019]]</f>
        <v>161</v>
      </c>
      <c r="F163" s="1">
        <f>+Tabla15[[#This Row],[0]]*Tabla15[[#This Row],[NOMBRE DE LA CAUSA 2019]]</f>
        <v>161</v>
      </c>
      <c r="G163" s="1" t="s">
        <v>743</v>
      </c>
      <c r="J163" s="1" t="s">
        <v>744</v>
      </c>
      <c r="K163" s="1" t="s">
        <v>740</v>
      </c>
      <c r="L163" s="1" t="s">
        <v>1094</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1095</v>
      </c>
      <c r="C164" s="1">
        <v>1</v>
      </c>
      <c r="D164" s="1">
        <f>+IF(Tabla15[[#This Row],[NOMBRE DE LA CAUSA 2018]]=0,0,1)</f>
        <v>1</v>
      </c>
      <c r="E164" s="1">
        <f>+E163+Tabla15[[#This Row],[NOMBRE DE LA CAUSA 2019]]</f>
        <v>162</v>
      </c>
      <c r="F164" s="1">
        <f>+Tabla15[[#This Row],[0]]*Tabla15[[#This Row],[NOMBRE DE LA CAUSA 2019]]</f>
        <v>162</v>
      </c>
      <c r="G164" s="1" t="s">
        <v>743</v>
      </c>
      <c r="J164" s="1" t="s">
        <v>744</v>
      </c>
      <c r="K164" s="1" t="s">
        <v>740</v>
      </c>
      <c r="L164" s="1" t="s">
        <v>1096</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1097</v>
      </c>
      <c r="C165" s="1">
        <v>1</v>
      </c>
      <c r="D165" s="1">
        <f>+IF(Tabla15[[#This Row],[NOMBRE DE LA CAUSA 2018]]=0,0,1)</f>
        <v>1</v>
      </c>
      <c r="E165" s="1">
        <f>+E164+Tabla15[[#This Row],[NOMBRE DE LA CAUSA 2019]]</f>
        <v>163</v>
      </c>
      <c r="F165" s="1">
        <f>+Tabla15[[#This Row],[0]]*Tabla15[[#This Row],[NOMBRE DE LA CAUSA 2019]]</f>
        <v>163</v>
      </c>
      <c r="G165" s="1" t="s">
        <v>743</v>
      </c>
      <c r="J165" s="1" t="s">
        <v>744</v>
      </c>
      <c r="K165" s="1" t="s">
        <v>740</v>
      </c>
      <c r="L165" s="1" t="s">
        <v>1098</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1099</v>
      </c>
      <c r="C166" s="1">
        <v>1</v>
      </c>
      <c r="D166" s="1">
        <f>+IF(Tabla15[[#This Row],[NOMBRE DE LA CAUSA 2018]]=0,0,1)</f>
        <v>1</v>
      </c>
      <c r="E166" s="1">
        <f>+E165+Tabla15[[#This Row],[NOMBRE DE LA CAUSA 2019]]</f>
        <v>164</v>
      </c>
      <c r="F166" s="1">
        <f>+Tabla15[[#This Row],[0]]*Tabla15[[#This Row],[NOMBRE DE LA CAUSA 2019]]</f>
        <v>164</v>
      </c>
      <c r="G166" s="1" t="s">
        <v>738</v>
      </c>
      <c r="I166" s="5" t="s">
        <v>499</v>
      </c>
      <c r="K166" s="5" t="s">
        <v>740</v>
      </c>
      <c r="L166" s="5" t="s">
        <v>1100</v>
      </c>
      <c r="M166" s="31">
        <v>2327</v>
      </c>
      <c r="N166" s="1" t="str">
        <f>+Tabla15[[#This Row],[NOMBRE DE LA CAUSA 2017]]</f>
        <v>ILEGALIDAD DEL ACTO ADMINISTRATIVO QUE DECLARA LA PERDIDA O NO ACCESO A BENEFICIOS TRIBUTARIOS</v>
      </c>
    </row>
    <row r="167" spans="1:14" ht="15" customHeight="1" x14ac:dyDescent="0.25">
      <c r="A167" s="1">
        <f>+Tabla15[[#This Row],[1]]</f>
        <v>165</v>
      </c>
      <c r="B167" s="1" t="s">
        <v>1101</v>
      </c>
      <c r="C167" s="1">
        <v>1</v>
      </c>
      <c r="D167" s="1">
        <f>+IF(Tabla15[[#This Row],[NOMBRE DE LA CAUSA 2018]]=0,0,1)</f>
        <v>1</v>
      </c>
      <c r="E167" s="1">
        <f>+E166+Tabla15[[#This Row],[NOMBRE DE LA CAUSA 2019]]</f>
        <v>165</v>
      </c>
      <c r="F167" s="1">
        <f>+Tabla15[[#This Row],[0]]*Tabla15[[#This Row],[NOMBRE DE LA CAUSA 2019]]</f>
        <v>165</v>
      </c>
      <c r="G167" s="1" t="s">
        <v>738</v>
      </c>
      <c r="K167" s="1" t="s">
        <v>740</v>
      </c>
      <c r="L167" s="1" t="s">
        <v>1102</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1103</v>
      </c>
      <c r="C168" s="1">
        <v>1</v>
      </c>
      <c r="D168" s="1">
        <f>+IF(Tabla15[[#This Row],[NOMBRE DE LA CAUSA 2018]]=0,0,1)</f>
        <v>1</v>
      </c>
      <c r="E168" s="1">
        <f>+E167+Tabla15[[#This Row],[NOMBRE DE LA CAUSA 2019]]</f>
        <v>166</v>
      </c>
      <c r="F168" s="1">
        <f>+Tabla15[[#This Row],[0]]*Tabla15[[#This Row],[NOMBRE DE LA CAUSA 2019]]</f>
        <v>166</v>
      </c>
      <c r="G168" s="1" t="s">
        <v>743</v>
      </c>
      <c r="J168" s="1" t="s">
        <v>744</v>
      </c>
      <c r="K168" s="1" t="s">
        <v>740</v>
      </c>
      <c r="L168" s="1" t="s">
        <v>1104</v>
      </c>
      <c r="M168" s="4">
        <v>378</v>
      </c>
      <c r="N168" s="1" t="str">
        <f>+Tabla15[[#This Row],[NOMBRE DE LA CAUSA 2017]]</f>
        <v>ILEGALIDAD DEL ACTO ADMINISTRATIVO QUE DECRETA LA EXPROPIACION</v>
      </c>
    </row>
    <row r="169" spans="1:14" ht="15" customHeight="1" x14ac:dyDescent="0.25">
      <c r="A169" s="1">
        <f>+Tabla15[[#This Row],[1]]</f>
        <v>167</v>
      </c>
      <c r="B169" s="1" t="s">
        <v>1105</v>
      </c>
      <c r="C169" s="1">
        <v>1</v>
      </c>
      <c r="D169" s="1">
        <f>+IF(Tabla15[[#This Row],[NOMBRE DE LA CAUSA 2018]]=0,0,1)</f>
        <v>1</v>
      </c>
      <c r="E169" s="1">
        <f>+E168+Tabla15[[#This Row],[NOMBRE DE LA CAUSA 2019]]</f>
        <v>167</v>
      </c>
      <c r="F169" s="1">
        <f>+Tabla15[[#This Row],[0]]*Tabla15[[#This Row],[NOMBRE DE LA CAUSA 2019]]</f>
        <v>167</v>
      </c>
      <c r="G169" s="5" t="s">
        <v>743</v>
      </c>
      <c r="I169" s="5" t="s">
        <v>499</v>
      </c>
      <c r="J169" s="1" t="s">
        <v>744</v>
      </c>
      <c r="K169" s="1" t="s">
        <v>740</v>
      </c>
      <c r="L169" s="5" t="s">
        <v>1106</v>
      </c>
      <c r="M169" s="4">
        <v>1932</v>
      </c>
      <c r="N169" s="1" t="str">
        <f>+Tabla15[[#This Row],[NOMBRE DE LA CAUSA 2017]]</f>
        <v>ILEGALIDAD DEL ACTO ADMINISTRATIVO QUE DECRETA MEDIDAS CAUTELARES</v>
      </c>
    </row>
    <row r="170" spans="1:14" ht="15" customHeight="1" x14ac:dyDescent="0.25">
      <c r="A170" s="1">
        <f>+Tabla15[[#This Row],[1]]</f>
        <v>168</v>
      </c>
      <c r="B170" s="1" t="s">
        <v>1107</v>
      </c>
      <c r="C170" s="1">
        <v>1</v>
      </c>
      <c r="D170" s="1">
        <f>+IF(Tabla15[[#This Row],[NOMBRE DE LA CAUSA 2018]]=0,0,1)</f>
        <v>1</v>
      </c>
      <c r="E170" s="1">
        <f>+E169+Tabla15[[#This Row],[NOMBRE DE LA CAUSA 2019]]</f>
        <v>168</v>
      </c>
      <c r="F170" s="1">
        <f>+Tabla15[[#This Row],[0]]*Tabla15[[#This Row],[NOMBRE DE LA CAUSA 2019]]</f>
        <v>168</v>
      </c>
      <c r="G170" s="1" t="s">
        <v>743</v>
      </c>
      <c r="J170" s="1" t="s">
        <v>744</v>
      </c>
      <c r="K170" s="1" t="s">
        <v>740</v>
      </c>
      <c r="L170" s="1" t="s">
        <v>1108</v>
      </c>
      <c r="M170" s="4">
        <v>1972</v>
      </c>
      <c r="N170" s="1" t="str">
        <f>+Tabla15[[#This Row],[NOMBRE DE LA CAUSA 2017]]</f>
        <v>ILEGALIDAD DEL ACTO ADMINISTRATIVO QUE DEFINE AVALUO CATASTRAL</v>
      </c>
    </row>
    <row r="171" spans="1:14" ht="15" customHeight="1" x14ac:dyDescent="0.25">
      <c r="A171" s="1">
        <f>+Tabla15[[#This Row],[1]]</f>
        <v>169</v>
      </c>
      <c r="B171" s="1" t="s">
        <v>1109</v>
      </c>
      <c r="C171" s="1">
        <v>1</v>
      </c>
      <c r="D171" s="1">
        <f>+IF(Tabla15[[#This Row],[NOMBRE DE LA CAUSA 2018]]=0,0,1)</f>
        <v>1</v>
      </c>
      <c r="E171" s="1">
        <f>+E170+Tabla15[[#This Row],[NOMBRE DE LA CAUSA 2019]]</f>
        <v>169</v>
      </c>
      <c r="F171" s="1">
        <f>+Tabla15[[#This Row],[0]]*Tabla15[[#This Row],[NOMBRE DE LA CAUSA 2019]]</f>
        <v>169</v>
      </c>
      <c r="G171" s="5" t="s">
        <v>743</v>
      </c>
      <c r="I171" s="5" t="s">
        <v>499</v>
      </c>
      <c r="J171" s="1" t="s">
        <v>744</v>
      </c>
      <c r="K171" s="1" t="s">
        <v>740</v>
      </c>
      <c r="L171" s="5" t="s">
        <v>1110</v>
      </c>
      <c r="M171" s="4">
        <v>1937</v>
      </c>
      <c r="N171" s="1" t="str">
        <f>+Tabla15[[#This Row],[NOMBRE DE LA CAUSA 2017]]</f>
        <v>ILEGALIDAD DEL ACTO ADMINISTRATIVO QUE DEJA SIN EFECTO FACILIDAD DE PAGO</v>
      </c>
    </row>
    <row r="172" spans="1:14" ht="15" customHeight="1" x14ac:dyDescent="0.25">
      <c r="A172" s="1">
        <f>+Tabla15[[#This Row],[1]]</f>
        <v>170</v>
      </c>
      <c r="B172" s="1" t="s">
        <v>1111</v>
      </c>
      <c r="C172" s="1">
        <v>1</v>
      </c>
      <c r="D172" s="1">
        <f>+IF(Tabla15[[#This Row],[NOMBRE DE LA CAUSA 2018]]=0,0,1)</f>
        <v>1</v>
      </c>
      <c r="E172" s="1">
        <f>+E171+Tabla15[[#This Row],[NOMBRE DE LA CAUSA 2019]]</f>
        <v>170</v>
      </c>
      <c r="F172" s="1">
        <f>+Tabla15[[#This Row],[0]]*Tabla15[[#This Row],[NOMBRE DE LA CAUSA 2019]]</f>
        <v>170</v>
      </c>
      <c r="G172" s="5" t="s">
        <v>743</v>
      </c>
      <c r="H172" s="5"/>
      <c r="I172" s="5" t="s">
        <v>499</v>
      </c>
      <c r="J172" s="1" t="s">
        <v>744</v>
      </c>
      <c r="K172" s="1" t="s">
        <v>740</v>
      </c>
      <c r="L172" s="5" t="s">
        <v>1112</v>
      </c>
      <c r="M172" s="4">
        <v>1968</v>
      </c>
      <c r="N172" s="1" t="str">
        <f>+Tabla15[[#This Row],[NOMBRE DE LA CAUSA 2017]]</f>
        <v>ILEGALIDAD DEL ACTO ADMINISTRATIVO QUE DESVINCULA A SUPERNUMERARIO</v>
      </c>
    </row>
    <row r="173" spans="1:14" ht="15" customHeight="1" x14ac:dyDescent="0.25">
      <c r="A173" s="1">
        <f>+Tabla15[[#This Row],[1]]</f>
        <v>171</v>
      </c>
      <c r="B173" s="5" t="s">
        <v>1113</v>
      </c>
      <c r="C173" s="1">
        <v>1</v>
      </c>
      <c r="D173" s="1">
        <f>+IF(Tabla15[[#This Row],[NOMBRE DE LA CAUSA 2018]]=0,0,1)</f>
        <v>1</v>
      </c>
      <c r="E173" s="1">
        <f>+E172+Tabla15[[#This Row],[NOMBRE DE LA CAUSA 2019]]</f>
        <v>171</v>
      </c>
      <c r="F173" s="1">
        <f>+Tabla15[[#This Row],[0]]*Tabla15[[#This Row],[NOMBRE DE LA CAUSA 2019]]</f>
        <v>171</v>
      </c>
      <c r="G173" s="1" t="s">
        <v>738</v>
      </c>
      <c r="I173" s="5" t="s">
        <v>1114</v>
      </c>
      <c r="K173" s="5" t="s">
        <v>740</v>
      </c>
      <c r="L173" s="5" t="s">
        <v>1115</v>
      </c>
      <c r="M173" s="30">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1116</v>
      </c>
      <c r="C174" s="1">
        <v>1</v>
      </c>
      <c r="D174" s="1">
        <f>+IF(Tabla15[[#This Row],[NOMBRE DE LA CAUSA 2018]]=0,0,1)</f>
        <v>1</v>
      </c>
      <c r="E174" s="1">
        <f>+E173+Tabla15[[#This Row],[NOMBRE DE LA CAUSA 2019]]</f>
        <v>172</v>
      </c>
      <c r="F174" s="1">
        <f>+Tabla15[[#This Row],[0]]*Tabla15[[#This Row],[NOMBRE DE LA CAUSA 2019]]</f>
        <v>172</v>
      </c>
      <c r="G174" s="5" t="s">
        <v>743</v>
      </c>
      <c r="I174" s="5" t="s">
        <v>499</v>
      </c>
      <c r="J174" s="1" t="s">
        <v>744</v>
      </c>
      <c r="K174" s="1" t="s">
        <v>740</v>
      </c>
      <c r="L174" s="5" t="s">
        <v>1117</v>
      </c>
      <c r="M174" s="4">
        <v>1941</v>
      </c>
      <c r="N174" s="1" t="str">
        <f>+Tabla15[[#This Row],[NOMBRE DE LA CAUSA 2017]]</f>
        <v>ILEGALIDAD DEL ACTO ADMINISTRATIVO QUE DISPONE DECOMISO DE MERCANCIAS</v>
      </c>
    </row>
    <row r="175" spans="1:14" ht="15" customHeight="1" x14ac:dyDescent="0.25">
      <c r="A175" s="1">
        <f>+Tabla15[[#This Row],[1]]</f>
        <v>173</v>
      </c>
      <c r="B175" s="5" t="s">
        <v>1118</v>
      </c>
      <c r="C175" s="1">
        <v>1</v>
      </c>
      <c r="D175" s="1">
        <f>+IF(Tabla15[[#This Row],[NOMBRE DE LA CAUSA 2018]]=0,0,1)</f>
        <v>1</v>
      </c>
      <c r="E175" s="1">
        <f>+E174+Tabla15[[#This Row],[NOMBRE DE LA CAUSA 2019]]</f>
        <v>173</v>
      </c>
      <c r="F175" s="1">
        <f>+Tabla15[[#This Row],[0]]*Tabla15[[#This Row],[NOMBRE DE LA CAUSA 2019]]</f>
        <v>173</v>
      </c>
      <c r="G175" s="1" t="s">
        <v>738</v>
      </c>
      <c r="I175" s="5" t="s">
        <v>1119</v>
      </c>
      <c r="K175" s="5" t="s">
        <v>740</v>
      </c>
      <c r="L175" s="5" t="s">
        <v>1120</v>
      </c>
      <c r="M175" s="30">
        <v>2344</v>
      </c>
      <c r="N175" s="1" t="str">
        <f>+Tabla15[[#This Row],[NOMBRE DE LA CAUSA 2017]]</f>
        <v>ILEGALIDAD DEL ACTO ADMINISTRATIVO QUE DISPONE EL REINTEGRO DE RECURSOS A FAVOR DEL ESTADO</v>
      </c>
    </row>
    <row r="176" spans="1:14" ht="15" customHeight="1" x14ac:dyDescent="0.25">
      <c r="A176" s="1">
        <f>+Tabla15[[#This Row],[1]]</f>
        <v>174</v>
      </c>
      <c r="B176" s="5" t="s">
        <v>1121</v>
      </c>
      <c r="C176" s="1">
        <v>1</v>
      </c>
      <c r="D176" s="1">
        <f>+IF(Tabla15[[#This Row],[NOMBRE DE LA CAUSA 2018]]=0,0,1)</f>
        <v>1</v>
      </c>
      <c r="E176" s="1">
        <f>+E175+Tabla15[[#This Row],[NOMBRE DE LA CAUSA 2019]]</f>
        <v>174</v>
      </c>
      <c r="F176" s="1">
        <f>+Tabla15[[#This Row],[0]]*Tabla15[[#This Row],[NOMBRE DE LA CAUSA 2019]]</f>
        <v>174</v>
      </c>
      <c r="G176" s="1" t="s">
        <v>738</v>
      </c>
      <c r="I176" s="5" t="s">
        <v>1114</v>
      </c>
      <c r="K176" s="5" t="s">
        <v>740</v>
      </c>
      <c r="L176" s="5" t="s">
        <v>1122</v>
      </c>
      <c r="M176" s="30">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1123</v>
      </c>
      <c r="C177" s="1">
        <v>1</v>
      </c>
      <c r="D177" s="1">
        <f>+IF(Tabla15[[#This Row],[NOMBRE DE LA CAUSA 2018]]=0,0,1)</f>
        <v>1</v>
      </c>
      <c r="E177" s="1">
        <f>+E176+Tabla15[[#This Row],[NOMBRE DE LA CAUSA 2019]]</f>
        <v>175</v>
      </c>
      <c r="F177" s="1">
        <f>+Tabla15[[#This Row],[0]]*Tabla15[[#This Row],[NOMBRE DE LA CAUSA 2019]]</f>
        <v>175</v>
      </c>
      <c r="G177" s="5" t="s">
        <v>743</v>
      </c>
      <c r="I177" s="5" t="s">
        <v>499</v>
      </c>
      <c r="J177" s="1" t="s">
        <v>744</v>
      </c>
      <c r="K177" s="1" t="s">
        <v>740</v>
      </c>
      <c r="L177" s="5" t="s">
        <v>1124</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1125</v>
      </c>
      <c r="C178" s="1">
        <v>1</v>
      </c>
      <c r="D178" s="1">
        <f>+IF(Tabla15[[#This Row],[NOMBRE DE LA CAUSA 2018]]=0,0,1)</f>
        <v>1</v>
      </c>
      <c r="E178" s="1">
        <f>+E177+Tabla15[[#This Row],[NOMBRE DE LA CAUSA 2019]]</f>
        <v>176</v>
      </c>
      <c r="F178" s="1">
        <f>+Tabla15[[#This Row],[0]]*Tabla15[[#This Row],[NOMBRE DE LA CAUSA 2019]]</f>
        <v>176</v>
      </c>
      <c r="G178" s="5" t="s">
        <v>743</v>
      </c>
      <c r="J178" s="1" t="s">
        <v>744</v>
      </c>
      <c r="K178" s="1" t="s">
        <v>740</v>
      </c>
      <c r="L178" s="1" t="s">
        <v>1126</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1127</v>
      </c>
      <c r="C179" s="1">
        <v>1</v>
      </c>
      <c r="D179" s="1">
        <f>+IF(Tabla15[[#This Row],[NOMBRE DE LA CAUSA 2018]]=0,0,1)</f>
        <v>1</v>
      </c>
      <c r="E179" s="1">
        <f>+E178+Tabla15[[#This Row],[NOMBRE DE LA CAUSA 2019]]</f>
        <v>177</v>
      </c>
      <c r="F179" s="1">
        <f>+Tabla15[[#This Row],[0]]*Tabla15[[#This Row],[NOMBRE DE LA CAUSA 2019]]</f>
        <v>177</v>
      </c>
      <c r="G179" s="1" t="s">
        <v>743</v>
      </c>
      <c r="J179" s="1" t="s">
        <v>744</v>
      </c>
      <c r="K179" s="1" t="s">
        <v>740</v>
      </c>
      <c r="L179" s="1" t="s">
        <v>1128</v>
      </c>
      <c r="M179" s="4">
        <v>400</v>
      </c>
      <c r="N179" s="1" t="str">
        <f>+Tabla15[[#This Row],[NOMBRE DE LA CAUSA 2017]]</f>
        <v>ILEGALIDAD DEL ACTO ADMINISTRATIVO QUE HACE EFECTIVA LA CLAUSULA PENAL PECUNIARIA</v>
      </c>
    </row>
    <row r="180" spans="1:14" ht="15" customHeight="1" x14ac:dyDescent="0.25">
      <c r="A180" s="1">
        <f>+Tabla15[[#This Row],[1]]</f>
        <v>178</v>
      </c>
      <c r="B180" s="1" t="s">
        <v>1129</v>
      </c>
      <c r="C180" s="1">
        <v>1</v>
      </c>
      <c r="D180" s="1">
        <f>+IF(Tabla15[[#This Row],[NOMBRE DE LA CAUSA 2018]]=0,0,1)</f>
        <v>1</v>
      </c>
      <c r="E180" s="1">
        <f>+E179+Tabla15[[#This Row],[NOMBRE DE LA CAUSA 2019]]</f>
        <v>178</v>
      </c>
      <c r="F180" s="1">
        <f>+Tabla15[[#This Row],[0]]*Tabla15[[#This Row],[NOMBRE DE LA CAUSA 2019]]</f>
        <v>178</v>
      </c>
      <c r="G180" s="1" t="s">
        <v>743</v>
      </c>
      <c r="J180" s="1" t="s">
        <v>744</v>
      </c>
      <c r="K180" s="1" t="s">
        <v>740</v>
      </c>
      <c r="L180" s="1" t="s">
        <v>1130</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1131</v>
      </c>
      <c r="C181" s="1">
        <v>1</v>
      </c>
      <c r="D181" s="1">
        <f>+IF(Tabla15[[#This Row],[NOMBRE DE LA CAUSA 2018]]=0,0,1)</f>
        <v>1</v>
      </c>
      <c r="E181" s="1">
        <f>+E180+Tabla15[[#This Row],[NOMBRE DE LA CAUSA 2019]]</f>
        <v>179</v>
      </c>
      <c r="F181" s="1">
        <f>+Tabla15[[#This Row],[0]]*Tabla15[[#This Row],[NOMBRE DE LA CAUSA 2019]]</f>
        <v>179</v>
      </c>
      <c r="G181" s="5" t="s">
        <v>743</v>
      </c>
      <c r="I181" s="5" t="s">
        <v>499</v>
      </c>
      <c r="J181" s="1" t="s">
        <v>744</v>
      </c>
      <c r="K181" s="1" t="s">
        <v>740</v>
      </c>
      <c r="L181" s="5" t="s">
        <v>1132</v>
      </c>
      <c r="M181" s="4">
        <v>1917</v>
      </c>
      <c r="N181" s="1" t="str">
        <f>+Tabla15[[#This Row],[NOMBRE DE LA CAUSA 2017]]</f>
        <v>ILEGALIDAD DEL ACTO ADMINISTRATIVO QUE IMPONE SANCION A CONTADORES PUBLICOS</v>
      </c>
    </row>
    <row r="182" spans="1:14" ht="15" customHeight="1" x14ac:dyDescent="0.25">
      <c r="A182" s="1">
        <f>+Tabla15[[#This Row],[1]]</f>
        <v>180</v>
      </c>
      <c r="B182" s="5" t="s">
        <v>1133</v>
      </c>
      <c r="C182" s="1">
        <v>1</v>
      </c>
      <c r="D182" s="1">
        <f>+IF(Tabla15[[#This Row],[NOMBRE DE LA CAUSA 2018]]=0,0,1)</f>
        <v>1</v>
      </c>
      <c r="E182" s="1">
        <f>+E181+Tabla15[[#This Row],[NOMBRE DE LA CAUSA 2019]]</f>
        <v>180</v>
      </c>
      <c r="F182" s="1">
        <f>+Tabla15[[#This Row],[0]]*Tabla15[[#This Row],[NOMBRE DE LA CAUSA 2019]]</f>
        <v>180</v>
      </c>
      <c r="G182" s="5" t="s">
        <v>743</v>
      </c>
      <c r="J182" s="1" t="s">
        <v>744</v>
      </c>
      <c r="K182" s="1" t="s">
        <v>740</v>
      </c>
      <c r="L182" s="5" t="s">
        <v>1134</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1135</v>
      </c>
      <c r="C183" s="1">
        <v>1</v>
      </c>
      <c r="D183" s="1">
        <f>+IF(Tabla15[[#This Row],[NOMBRE DE LA CAUSA 2018]]=0,0,1)</f>
        <v>1</v>
      </c>
      <c r="E183" s="1">
        <f>+E182+Tabla15[[#This Row],[NOMBRE DE LA CAUSA 2019]]</f>
        <v>181</v>
      </c>
      <c r="F183" s="1">
        <f>+Tabla15[[#This Row],[0]]*Tabla15[[#This Row],[NOMBRE DE LA CAUSA 2019]]</f>
        <v>181</v>
      </c>
      <c r="G183" s="5" t="s">
        <v>743</v>
      </c>
      <c r="J183" s="1" t="s">
        <v>744</v>
      </c>
      <c r="K183" s="1" t="s">
        <v>740</v>
      </c>
      <c r="L183" s="5" t="s">
        <v>1136</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1137</v>
      </c>
      <c r="C184" s="1">
        <v>1</v>
      </c>
      <c r="D184" s="1">
        <f>+IF(Tabla15[[#This Row],[NOMBRE DE LA CAUSA 2018]]=0,0,1)</f>
        <v>1</v>
      </c>
      <c r="E184" s="1">
        <f>+E183+Tabla15[[#This Row],[NOMBRE DE LA CAUSA 2019]]</f>
        <v>182</v>
      </c>
      <c r="F184" s="1">
        <f>+Tabla15[[#This Row],[0]]*Tabla15[[#This Row],[NOMBRE DE LA CAUSA 2019]]</f>
        <v>182</v>
      </c>
      <c r="G184" s="5" t="s">
        <v>743</v>
      </c>
      <c r="J184" s="1" t="s">
        <v>744</v>
      </c>
      <c r="K184" s="1" t="s">
        <v>740</v>
      </c>
      <c r="L184" s="5" t="s">
        <v>1138</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1139</v>
      </c>
      <c r="C185" s="1">
        <v>1</v>
      </c>
      <c r="D185" s="1">
        <f>+IF(Tabla15[[#This Row],[NOMBRE DE LA CAUSA 2018]]=0,0,1)</f>
        <v>1</v>
      </c>
      <c r="E185" s="1">
        <f>+E184+Tabla15[[#This Row],[NOMBRE DE LA CAUSA 2019]]</f>
        <v>183</v>
      </c>
      <c r="F185" s="1">
        <f>+Tabla15[[#This Row],[0]]*Tabla15[[#This Row],[NOMBRE DE LA CAUSA 2019]]</f>
        <v>183</v>
      </c>
      <c r="G185" s="5" t="s">
        <v>743</v>
      </c>
      <c r="J185" s="1" t="s">
        <v>744</v>
      </c>
      <c r="K185" s="1" t="s">
        <v>740</v>
      </c>
      <c r="L185" s="5" t="s">
        <v>1140</v>
      </c>
      <c r="M185" s="4">
        <v>4</v>
      </c>
      <c r="N185" s="1" t="str">
        <f>+Tabla15[[#This Row],[NOMBRE DE LA CAUSA 2017]]</f>
        <v>ILEGALIDAD DEL ACTO ADMINISTRATIVO QUE IMPONE SANCION DISCIPLINARIA</v>
      </c>
    </row>
    <row r="186" spans="1:14" ht="15" customHeight="1" x14ac:dyDescent="0.25">
      <c r="A186" s="1">
        <f>+Tabla15[[#This Row],[1]]</f>
        <v>184</v>
      </c>
      <c r="B186" s="5" t="s">
        <v>1141</v>
      </c>
      <c r="C186" s="1">
        <v>1</v>
      </c>
      <c r="D186" s="1">
        <f>+IF(Tabla15[[#This Row],[NOMBRE DE LA CAUSA 2018]]=0,0,1)</f>
        <v>1</v>
      </c>
      <c r="E186" s="1">
        <f>+E185+Tabla15[[#This Row],[NOMBRE DE LA CAUSA 2019]]</f>
        <v>184</v>
      </c>
      <c r="F186" s="1">
        <f>+Tabla15[[#This Row],[0]]*Tabla15[[#This Row],[NOMBRE DE LA CAUSA 2019]]</f>
        <v>184</v>
      </c>
      <c r="G186" s="5" t="s">
        <v>743</v>
      </c>
      <c r="J186" s="1" t="s">
        <v>744</v>
      </c>
      <c r="K186" s="1" t="s">
        <v>740</v>
      </c>
      <c r="L186" s="5" t="s">
        <v>1142</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1143</v>
      </c>
      <c r="C187" s="1">
        <v>1</v>
      </c>
      <c r="D187" s="1">
        <f>+IF(Tabla15[[#This Row],[NOMBRE DE LA CAUSA 2018]]=0,0,1)</f>
        <v>1</v>
      </c>
      <c r="E187" s="1">
        <f>+E186+Tabla15[[#This Row],[NOMBRE DE LA CAUSA 2019]]</f>
        <v>185</v>
      </c>
      <c r="F187" s="1">
        <f>+Tabla15[[#This Row],[0]]*Tabla15[[#This Row],[NOMBRE DE LA CAUSA 2019]]</f>
        <v>185</v>
      </c>
      <c r="G187" s="5" t="s">
        <v>743</v>
      </c>
      <c r="I187" s="5" t="s">
        <v>499</v>
      </c>
      <c r="J187" s="1" t="s">
        <v>744</v>
      </c>
      <c r="K187" s="1" t="s">
        <v>740</v>
      </c>
      <c r="L187" s="5" t="s">
        <v>1144</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1145</v>
      </c>
      <c r="C188" s="1">
        <v>1</v>
      </c>
      <c r="D188" s="1">
        <f>+IF(Tabla15[[#This Row],[NOMBRE DE LA CAUSA 2018]]=0,0,1)</f>
        <v>1</v>
      </c>
      <c r="E188" s="1">
        <f>+E187+Tabla15[[#This Row],[NOMBRE DE LA CAUSA 2019]]</f>
        <v>186</v>
      </c>
      <c r="F188" s="1">
        <f>+Tabla15[[#This Row],[0]]*Tabla15[[#This Row],[NOMBRE DE LA CAUSA 2019]]</f>
        <v>186</v>
      </c>
      <c r="G188" s="5" t="s">
        <v>743</v>
      </c>
      <c r="I188" s="5" t="s">
        <v>499</v>
      </c>
      <c r="J188" s="1" t="s">
        <v>744</v>
      </c>
      <c r="K188" s="1" t="s">
        <v>740</v>
      </c>
      <c r="L188" s="5" t="s">
        <v>1146</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1147</v>
      </c>
      <c r="C189" s="1">
        <v>1</v>
      </c>
      <c r="D189" s="1">
        <f>+IF(Tabla15[[#This Row],[NOMBRE DE LA CAUSA 2018]]=0,0,1)</f>
        <v>1</v>
      </c>
      <c r="E189" s="1">
        <f>+E188+Tabla15[[#This Row],[NOMBRE DE LA CAUSA 2019]]</f>
        <v>187</v>
      </c>
      <c r="F189" s="1">
        <f>+Tabla15[[#This Row],[0]]*Tabla15[[#This Row],[NOMBRE DE LA CAUSA 2019]]</f>
        <v>187</v>
      </c>
      <c r="G189" s="5" t="s">
        <v>743</v>
      </c>
      <c r="I189" s="5" t="s">
        <v>499</v>
      </c>
      <c r="J189" s="1" t="s">
        <v>744</v>
      </c>
      <c r="K189" s="1" t="s">
        <v>740</v>
      </c>
      <c r="L189" s="5" t="s">
        <v>1148</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1149</v>
      </c>
      <c r="C190" s="1">
        <v>1</v>
      </c>
      <c r="D190" s="1">
        <f>+IF(Tabla15[[#This Row],[NOMBRE DE LA CAUSA 2018]]=0,0,1)</f>
        <v>1</v>
      </c>
      <c r="E190" s="1">
        <f>+E189+Tabla15[[#This Row],[NOMBRE DE LA CAUSA 2019]]</f>
        <v>188</v>
      </c>
      <c r="F190" s="1">
        <f>+Tabla15[[#This Row],[0]]*Tabla15[[#This Row],[NOMBRE DE LA CAUSA 2019]]</f>
        <v>188</v>
      </c>
      <c r="G190" s="5" t="s">
        <v>743</v>
      </c>
      <c r="I190" s="5" t="s">
        <v>499</v>
      </c>
      <c r="J190" s="1" t="s">
        <v>744</v>
      </c>
      <c r="K190" s="1" t="s">
        <v>740</v>
      </c>
      <c r="L190" s="5" t="s">
        <v>1150</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1151</v>
      </c>
      <c r="C191" s="1">
        <v>1</v>
      </c>
      <c r="D191" s="1">
        <f>+IF(Tabla15[[#This Row],[NOMBRE DE LA CAUSA 2018]]=0,0,1)</f>
        <v>1</v>
      </c>
      <c r="E191" s="1">
        <f>+E190+Tabla15[[#This Row],[NOMBRE DE LA CAUSA 2019]]</f>
        <v>189</v>
      </c>
      <c r="F191" s="1">
        <f>+Tabla15[[#This Row],[0]]*Tabla15[[#This Row],[NOMBRE DE LA CAUSA 2019]]</f>
        <v>189</v>
      </c>
      <c r="G191" s="5" t="s">
        <v>743</v>
      </c>
      <c r="I191" s="5" t="s">
        <v>499</v>
      </c>
      <c r="J191" s="1" t="s">
        <v>744</v>
      </c>
      <c r="K191" s="1" t="s">
        <v>740</v>
      </c>
      <c r="L191" s="5" t="s">
        <v>1152</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1153</v>
      </c>
      <c r="C192" s="1">
        <v>1</v>
      </c>
      <c r="D192" s="1">
        <f>+IF(Tabla15[[#This Row],[NOMBRE DE LA CAUSA 2018]]=0,0,1)</f>
        <v>1</v>
      </c>
      <c r="E192" s="1">
        <f>+E191+Tabla15[[#This Row],[NOMBRE DE LA CAUSA 2019]]</f>
        <v>190</v>
      </c>
      <c r="F192" s="1">
        <f>+Tabla15[[#This Row],[0]]*Tabla15[[#This Row],[NOMBRE DE LA CAUSA 2019]]</f>
        <v>190</v>
      </c>
      <c r="G192" s="5" t="s">
        <v>743</v>
      </c>
      <c r="I192" s="5" t="s">
        <v>499</v>
      </c>
      <c r="J192" s="1" t="s">
        <v>744</v>
      </c>
      <c r="K192" s="1" t="s">
        <v>740</v>
      </c>
      <c r="L192" s="5" t="s">
        <v>1154</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1155</v>
      </c>
      <c r="C193" s="1">
        <v>1</v>
      </c>
      <c r="D193" s="1">
        <f>+IF(Tabla15[[#This Row],[NOMBRE DE LA CAUSA 2018]]=0,0,1)</f>
        <v>1</v>
      </c>
      <c r="E193" s="1">
        <f>+E192+Tabla15[[#This Row],[NOMBRE DE LA CAUSA 2019]]</f>
        <v>191</v>
      </c>
      <c r="F193" s="1">
        <f>+Tabla15[[#This Row],[0]]*Tabla15[[#This Row],[NOMBRE DE LA CAUSA 2019]]</f>
        <v>191</v>
      </c>
      <c r="G193" s="5" t="s">
        <v>743</v>
      </c>
      <c r="I193" s="5" t="s">
        <v>499</v>
      </c>
      <c r="J193" s="1" t="s">
        <v>744</v>
      </c>
      <c r="K193" s="1" t="s">
        <v>740</v>
      </c>
      <c r="L193" s="5" t="s">
        <v>1156</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1157</v>
      </c>
      <c r="C194" s="1">
        <v>1</v>
      </c>
      <c r="D194" s="1">
        <f>+IF(Tabla15[[#This Row],[NOMBRE DE LA CAUSA 2018]]=0,0,1)</f>
        <v>1</v>
      </c>
      <c r="E194" s="1">
        <f>+E193+Tabla15[[#This Row],[NOMBRE DE LA CAUSA 2019]]</f>
        <v>192</v>
      </c>
      <c r="F194" s="1">
        <f>+Tabla15[[#This Row],[0]]*Tabla15[[#This Row],[NOMBRE DE LA CAUSA 2019]]</f>
        <v>192</v>
      </c>
      <c r="G194" s="5" t="s">
        <v>743</v>
      </c>
      <c r="H194" s="5"/>
      <c r="I194" s="5" t="s">
        <v>499</v>
      </c>
      <c r="J194" s="1" t="s">
        <v>744</v>
      </c>
      <c r="K194" s="1" t="s">
        <v>740</v>
      </c>
      <c r="L194" s="5" t="s">
        <v>1158</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1159</v>
      </c>
      <c r="C195" s="1">
        <v>1</v>
      </c>
      <c r="D195" s="1">
        <f>+IF(Tabla15[[#This Row],[NOMBRE DE LA CAUSA 2018]]=0,0,1)</f>
        <v>1</v>
      </c>
      <c r="E195" s="1">
        <f>+E194+Tabla15[[#This Row],[NOMBRE DE LA CAUSA 2019]]</f>
        <v>193</v>
      </c>
      <c r="F195" s="1">
        <f>+Tabla15[[#This Row],[0]]*Tabla15[[#This Row],[NOMBRE DE LA CAUSA 2019]]</f>
        <v>193</v>
      </c>
      <c r="G195" s="5" t="s">
        <v>743</v>
      </c>
      <c r="H195" s="5"/>
      <c r="I195" s="5" t="s">
        <v>499</v>
      </c>
      <c r="J195" s="1" t="s">
        <v>744</v>
      </c>
      <c r="K195" s="1" t="s">
        <v>740</v>
      </c>
      <c r="L195" s="5" t="s">
        <v>1160</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1161</v>
      </c>
      <c r="C196" s="1">
        <v>1</v>
      </c>
      <c r="D196" s="1">
        <f>+IF(Tabla15[[#This Row],[NOMBRE DE LA CAUSA 2018]]=0,0,1)</f>
        <v>1</v>
      </c>
      <c r="E196" s="1">
        <f>+E195+Tabla15[[#This Row],[NOMBRE DE LA CAUSA 2019]]</f>
        <v>194</v>
      </c>
      <c r="F196" s="1">
        <f>+Tabla15[[#This Row],[0]]*Tabla15[[#This Row],[NOMBRE DE LA CAUSA 2019]]</f>
        <v>194</v>
      </c>
      <c r="G196" s="5" t="s">
        <v>743</v>
      </c>
      <c r="H196" s="5"/>
      <c r="I196" s="5" t="s">
        <v>499</v>
      </c>
      <c r="J196" s="1" t="s">
        <v>744</v>
      </c>
      <c r="K196" s="1" t="s">
        <v>740</v>
      </c>
      <c r="L196" s="5" t="s">
        <v>1162</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1163</v>
      </c>
      <c r="C197" s="1">
        <v>1</v>
      </c>
      <c r="D197" s="1">
        <f>+IF(Tabla15[[#This Row],[NOMBRE DE LA CAUSA 2018]]=0,0,1)</f>
        <v>1</v>
      </c>
      <c r="E197" s="1">
        <f>+E196+Tabla15[[#This Row],[NOMBRE DE LA CAUSA 2019]]</f>
        <v>195</v>
      </c>
      <c r="F197" s="1">
        <f>+Tabla15[[#This Row],[0]]*Tabla15[[#This Row],[NOMBRE DE LA CAUSA 2019]]</f>
        <v>195</v>
      </c>
      <c r="G197" s="5" t="s">
        <v>743</v>
      </c>
      <c r="H197" s="5"/>
      <c r="I197" s="5" t="s">
        <v>499</v>
      </c>
      <c r="J197" s="1" t="s">
        <v>744</v>
      </c>
      <c r="K197" s="1" t="s">
        <v>740</v>
      </c>
      <c r="L197" s="5" t="s">
        <v>1164</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1165</v>
      </c>
      <c r="C198" s="1">
        <v>1</v>
      </c>
      <c r="D198" s="1">
        <f>+IF(Tabla15[[#This Row],[NOMBRE DE LA CAUSA 2018]]=0,0,1)</f>
        <v>1</v>
      </c>
      <c r="E198" s="1">
        <f>+E197+Tabla15[[#This Row],[NOMBRE DE LA CAUSA 2019]]</f>
        <v>196</v>
      </c>
      <c r="F198" s="1">
        <f>+Tabla15[[#This Row],[0]]*Tabla15[[#This Row],[NOMBRE DE LA CAUSA 2019]]</f>
        <v>196</v>
      </c>
      <c r="G198" s="5" t="s">
        <v>743</v>
      </c>
      <c r="H198" s="5"/>
      <c r="I198" s="5" t="s">
        <v>499</v>
      </c>
      <c r="J198" s="1" t="s">
        <v>744</v>
      </c>
      <c r="K198" s="1" t="s">
        <v>740</v>
      </c>
      <c r="L198" s="5" t="s">
        <v>1166</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1167</v>
      </c>
      <c r="C199" s="1">
        <v>1</v>
      </c>
      <c r="D199" s="1">
        <f>+IF(Tabla15[[#This Row],[NOMBRE DE LA CAUSA 2018]]=0,0,1)</f>
        <v>1</v>
      </c>
      <c r="E199" s="1">
        <f>+E198+Tabla15[[#This Row],[NOMBRE DE LA CAUSA 2019]]</f>
        <v>197</v>
      </c>
      <c r="F199" s="1">
        <f>+Tabla15[[#This Row],[0]]*Tabla15[[#This Row],[NOMBRE DE LA CAUSA 2019]]</f>
        <v>197</v>
      </c>
      <c r="G199" s="5" t="s">
        <v>743</v>
      </c>
      <c r="H199" s="5"/>
      <c r="I199" s="5" t="s">
        <v>499</v>
      </c>
      <c r="J199" s="1" t="s">
        <v>744</v>
      </c>
      <c r="K199" s="1" t="s">
        <v>740</v>
      </c>
      <c r="L199" s="5" t="s">
        <v>1168</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1169</v>
      </c>
      <c r="C200" s="1">
        <v>1</v>
      </c>
      <c r="D200" s="1">
        <f>+IF(Tabla15[[#This Row],[NOMBRE DE LA CAUSA 2018]]=0,0,1)</f>
        <v>1</v>
      </c>
      <c r="E200" s="1">
        <f>+E199+Tabla15[[#This Row],[NOMBRE DE LA CAUSA 2019]]</f>
        <v>198</v>
      </c>
      <c r="F200" s="1">
        <f>+Tabla15[[#This Row],[0]]*Tabla15[[#This Row],[NOMBRE DE LA CAUSA 2019]]</f>
        <v>198</v>
      </c>
      <c r="G200" s="5" t="s">
        <v>743</v>
      </c>
      <c r="H200" s="5"/>
      <c r="I200" s="5" t="s">
        <v>499</v>
      </c>
      <c r="J200" s="1" t="s">
        <v>744</v>
      </c>
      <c r="K200" s="1" t="s">
        <v>740</v>
      </c>
      <c r="L200" s="5" t="s">
        <v>1170</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1171</v>
      </c>
      <c r="C201" s="1">
        <v>1</v>
      </c>
      <c r="D201" s="1">
        <f>+IF(Tabla15[[#This Row],[NOMBRE DE LA CAUSA 2018]]=0,0,1)</f>
        <v>1</v>
      </c>
      <c r="E201" s="1">
        <f>+E200+Tabla15[[#This Row],[NOMBRE DE LA CAUSA 2019]]</f>
        <v>199</v>
      </c>
      <c r="F201" s="1">
        <f>+Tabla15[[#This Row],[0]]*Tabla15[[#This Row],[NOMBRE DE LA CAUSA 2019]]</f>
        <v>199</v>
      </c>
      <c r="G201" s="5" t="s">
        <v>743</v>
      </c>
      <c r="H201" s="5"/>
      <c r="I201" s="5" t="s">
        <v>499</v>
      </c>
      <c r="J201" s="1" t="s">
        <v>744</v>
      </c>
      <c r="K201" s="1" t="s">
        <v>740</v>
      </c>
      <c r="L201" s="5" t="s">
        <v>1172</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1173</v>
      </c>
      <c r="C202" s="1">
        <v>1</v>
      </c>
      <c r="D202" s="1">
        <f>+IF(Tabla15[[#This Row],[NOMBRE DE LA CAUSA 2018]]=0,0,1)</f>
        <v>1</v>
      </c>
      <c r="E202" s="1">
        <f>+E201+Tabla15[[#This Row],[NOMBRE DE LA CAUSA 2019]]</f>
        <v>200</v>
      </c>
      <c r="F202" s="1">
        <f>+Tabla15[[#This Row],[0]]*Tabla15[[#This Row],[NOMBRE DE LA CAUSA 2019]]</f>
        <v>200</v>
      </c>
      <c r="G202" s="5" t="s">
        <v>743</v>
      </c>
      <c r="H202" s="5"/>
      <c r="I202" s="5" t="s">
        <v>499</v>
      </c>
      <c r="J202" s="1" t="s">
        <v>744</v>
      </c>
      <c r="K202" s="1" t="s">
        <v>740</v>
      </c>
      <c r="L202" s="5" t="s">
        <v>1174</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1175</v>
      </c>
      <c r="C203" s="1">
        <v>1</v>
      </c>
      <c r="D203" s="1">
        <f>+IF(Tabla15[[#This Row],[NOMBRE DE LA CAUSA 2018]]=0,0,1)</f>
        <v>1</v>
      </c>
      <c r="E203" s="1">
        <f>+E202+Tabla15[[#This Row],[NOMBRE DE LA CAUSA 2019]]</f>
        <v>201</v>
      </c>
      <c r="F203" s="1">
        <f>+Tabla15[[#This Row],[0]]*Tabla15[[#This Row],[NOMBRE DE LA CAUSA 2019]]</f>
        <v>201</v>
      </c>
      <c r="G203" s="5" t="s">
        <v>743</v>
      </c>
      <c r="H203" s="5"/>
      <c r="I203" s="5" t="s">
        <v>499</v>
      </c>
      <c r="J203" s="1" t="s">
        <v>744</v>
      </c>
      <c r="K203" s="1" t="s">
        <v>740</v>
      </c>
      <c r="L203" s="5" t="s">
        <v>1176</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1177</v>
      </c>
      <c r="C204" s="1">
        <v>1</v>
      </c>
      <c r="D204" s="1">
        <f>+IF(Tabla15[[#This Row],[NOMBRE DE LA CAUSA 2018]]=0,0,1)</f>
        <v>1</v>
      </c>
      <c r="E204" s="1">
        <f>+E203+Tabla15[[#This Row],[NOMBRE DE LA CAUSA 2019]]</f>
        <v>202</v>
      </c>
      <c r="F204" s="1">
        <f>+Tabla15[[#This Row],[0]]*Tabla15[[#This Row],[NOMBRE DE LA CAUSA 2019]]</f>
        <v>202</v>
      </c>
      <c r="G204" s="5" t="s">
        <v>743</v>
      </c>
      <c r="H204" s="5"/>
      <c r="I204" s="5" t="s">
        <v>499</v>
      </c>
      <c r="J204" s="1" t="s">
        <v>744</v>
      </c>
      <c r="K204" s="1" t="s">
        <v>740</v>
      </c>
      <c r="L204" s="5" t="s">
        <v>1178</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1179</v>
      </c>
      <c r="C205" s="1">
        <v>1</v>
      </c>
      <c r="D205" s="1">
        <f>+IF(Tabla15[[#This Row],[NOMBRE DE LA CAUSA 2018]]=0,0,1)</f>
        <v>1</v>
      </c>
      <c r="E205" s="1">
        <f>+E204+Tabla15[[#This Row],[NOMBRE DE LA CAUSA 2019]]</f>
        <v>203</v>
      </c>
      <c r="F205" s="1">
        <f>+Tabla15[[#This Row],[0]]*Tabla15[[#This Row],[NOMBRE DE LA CAUSA 2019]]</f>
        <v>203</v>
      </c>
      <c r="G205" s="5" t="s">
        <v>743</v>
      </c>
      <c r="H205" s="5"/>
      <c r="I205" s="5" t="s">
        <v>499</v>
      </c>
      <c r="J205" s="1" t="s">
        <v>744</v>
      </c>
      <c r="K205" s="1" t="s">
        <v>740</v>
      </c>
      <c r="L205" s="5" t="s">
        <v>1180</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1181</v>
      </c>
      <c r="C206" s="1">
        <v>1</v>
      </c>
      <c r="D206" s="1">
        <f>+IF(Tabla15[[#This Row],[NOMBRE DE LA CAUSA 2018]]=0,0,1)</f>
        <v>1</v>
      </c>
      <c r="E206" s="1">
        <f>+E205+Tabla15[[#This Row],[NOMBRE DE LA CAUSA 2019]]</f>
        <v>204</v>
      </c>
      <c r="F206" s="1">
        <f>+Tabla15[[#This Row],[0]]*Tabla15[[#This Row],[NOMBRE DE LA CAUSA 2019]]</f>
        <v>204</v>
      </c>
      <c r="G206" s="5" t="s">
        <v>743</v>
      </c>
      <c r="I206" s="5" t="s">
        <v>499</v>
      </c>
      <c r="J206" s="1" t="s">
        <v>744</v>
      </c>
      <c r="K206" s="1" t="s">
        <v>740</v>
      </c>
      <c r="L206" s="5" t="s">
        <v>1182</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1183</v>
      </c>
      <c r="C207" s="1">
        <v>1</v>
      </c>
      <c r="D207" s="1">
        <f>+IF(Tabla15[[#This Row],[NOMBRE DE LA CAUSA 2018]]=0,0,1)</f>
        <v>1</v>
      </c>
      <c r="E207" s="1">
        <f>+E206+Tabla15[[#This Row],[NOMBRE DE LA CAUSA 2019]]</f>
        <v>205</v>
      </c>
      <c r="F207" s="1">
        <f>+Tabla15[[#This Row],[0]]*Tabla15[[#This Row],[NOMBRE DE LA CAUSA 2019]]</f>
        <v>205</v>
      </c>
      <c r="G207" s="5" t="s">
        <v>743</v>
      </c>
      <c r="I207" s="5" t="s">
        <v>499</v>
      </c>
      <c r="J207" s="1" t="s">
        <v>744</v>
      </c>
      <c r="K207" s="1" t="s">
        <v>740</v>
      </c>
      <c r="L207" s="5" t="s">
        <v>1184</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1185</v>
      </c>
      <c r="C208" s="1">
        <v>1</v>
      </c>
      <c r="D208" s="1">
        <f>+IF(Tabla15[[#This Row],[NOMBRE DE LA CAUSA 2018]]=0,0,1)</f>
        <v>1</v>
      </c>
      <c r="E208" s="1">
        <f>+E207+Tabla15[[#This Row],[NOMBRE DE LA CAUSA 2019]]</f>
        <v>206</v>
      </c>
      <c r="F208" s="1">
        <f>+Tabla15[[#This Row],[0]]*Tabla15[[#This Row],[NOMBRE DE LA CAUSA 2019]]</f>
        <v>206</v>
      </c>
      <c r="G208" s="5" t="s">
        <v>743</v>
      </c>
      <c r="I208" s="5" t="s">
        <v>499</v>
      </c>
      <c r="J208" s="1" t="s">
        <v>744</v>
      </c>
      <c r="K208" s="1" t="s">
        <v>740</v>
      </c>
      <c r="L208" s="5" t="s">
        <v>1186</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1187</v>
      </c>
      <c r="C209" s="1">
        <v>1</v>
      </c>
      <c r="D209" s="1">
        <f>+IF(Tabla15[[#This Row],[NOMBRE DE LA CAUSA 2018]]=0,0,1)</f>
        <v>1</v>
      </c>
      <c r="E209" s="1">
        <f>+E208+Tabla15[[#This Row],[NOMBRE DE LA CAUSA 2019]]</f>
        <v>207</v>
      </c>
      <c r="F209" s="1">
        <f>+Tabla15[[#This Row],[0]]*Tabla15[[#This Row],[NOMBRE DE LA CAUSA 2019]]</f>
        <v>207</v>
      </c>
      <c r="G209" s="1" t="s">
        <v>738</v>
      </c>
      <c r="I209" s="5" t="s">
        <v>499</v>
      </c>
      <c r="K209" s="5" t="s">
        <v>740</v>
      </c>
      <c r="L209" s="5" t="s">
        <v>1188</v>
      </c>
      <c r="M209" s="31">
        <v>2321</v>
      </c>
      <c r="N209" s="1" t="str">
        <f>+Tabla15[[#This Row],[NOMBRE DE LA CAUSA 2017]]</f>
        <v>ILEGALIDAD DEL ACTO ADMINISTRATIVO QUE IMPONE SANCION POR INDEBIDA CANALIZACION DE DIVISAS</v>
      </c>
    </row>
    <row r="210" spans="1:14" ht="15" customHeight="1" x14ac:dyDescent="0.25">
      <c r="A210" s="1">
        <f>+Tabla15[[#This Row],[1]]</f>
        <v>208</v>
      </c>
      <c r="B210" s="5" t="s">
        <v>1189</v>
      </c>
      <c r="C210" s="1">
        <v>1</v>
      </c>
      <c r="D210" s="1">
        <f>+IF(Tabla15[[#This Row],[NOMBRE DE LA CAUSA 2018]]=0,0,1)</f>
        <v>1</v>
      </c>
      <c r="E210" s="1">
        <f>+E209+Tabla15[[#This Row],[NOMBRE DE LA CAUSA 2019]]</f>
        <v>208</v>
      </c>
      <c r="F210" s="1">
        <f>+Tabla15[[#This Row],[0]]*Tabla15[[#This Row],[NOMBRE DE LA CAUSA 2019]]</f>
        <v>208</v>
      </c>
      <c r="G210" s="5" t="s">
        <v>743</v>
      </c>
      <c r="J210" s="1" t="s">
        <v>744</v>
      </c>
      <c r="K210" s="1" t="s">
        <v>740</v>
      </c>
      <c r="L210" s="5" t="s">
        <v>1190</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1191</v>
      </c>
      <c r="C211" s="1">
        <v>1</v>
      </c>
      <c r="D211" s="1">
        <f>+IF(Tabla15[[#This Row],[NOMBRE DE LA CAUSA 2018]]=0,0,1)</f>
        <v>1</v>
      </c>
      <c r="E211" s="1">
        <f>+E210+Tabla15[[#This Row],[NOMBRE DE LA CAUSA 2019]]</f>
        <v>209</v>
      </c>
      <c r="F211" s="1">
        <f>+Tabla15[[#This Row],[0]]*Tabla15[[#This Row],[NOMBRE DE LA CAUSA 2019]]</f>
        <v>209</v>
      </c>
      <c r="G211" s="1" t="s">
        <v>738</v>
      </c>
      <c r="I211" s="5" t="s">
        <v>499</v>
      </c>
      <c r="K211" s="5" t="s">
        <v>740</v>
      </c>
      <c r="L211" s="5" t="s">
        <v>1192</v>
      </c>
      <c r="M211" s="31">
        <v>2325</v>
      </c>
      <c r="N211" s="1" t="str">
        <f>+Tabla15[[#This Row],[NOMBRE DE LA CAUSA 2017]]</f>
        <v>ILEGALIDAD DEL ACTO ADMINISTRATIVO QUE IMPONE SANCION POR INFRACCIONES CAMBIARIAS</v>
      </c>
    </row>
    <row r="212" spans="1:14" ht="15" customHeight="1" x14ac:dyDescent="0.25">
      <c r="A212" s="1">
        <f>+Tabla15[[#This Row],[1]]</f>
        <v>210</v>
      </c>
      <c r="B212" s="1" t="s">
        <v>1193</v>
      </c>
      <c r="C212" s="1">
        <v>1</v>
      </c>
      <c r="D212" s="1">
        <f>+IF(Tabla15[[#This Row],[NOMBRE DE LA CAUSA 2018]]=0,0,1)</f>
        <v>1</v>
      </c>
      <c r="E212" s="1">
        <f>+E211+Tabla15[[#This Row],[NOMBRE DE LA CAUSA 2019]]</f>
        <v>210</v>
      </c>
      <c r="F212" s="1">
        <f>+Tabla15[[#This Row],[0]]*Tabla15[[#This Row],[NOMBRE DE LA CAUSA 2019]]</f>
        <v>210</v>
      </c>
      <c r="G212" s="5" t="s">
        <v>743</v>
      </c>
      <c r="I212" s="5" t="s">
        <v>499</v>
      </c>
      <c r="J212" s="1" t="s">
        <v>744</v>
      </c>
      <c r="K212" s="1" t="s">
        <v>740</v>
      </c>
      <c r="L212" s="5" t="s">
        <v>1194</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1195</v>
      </c>
      <c r="C213" s="1">
        <v>1</v>
      </c>
      <c r="D213" s="1">
        <f>+IF(Tabla15[[#This Row],[NOMBRE DE LA CAUSA 2018]]=0,0,1)</f>
        <v>1</v>
      </c>
      <c r="E213" s="1">
        <f>+E212+Tabla15[[#This Row],[NOMBRE DE LA CAUSA 2019]]</f>
        <v>211</v>
      </c>
      <c r="F213" s="1">
        <f>+Tabla15[[#This Row],[0]]*Tabla15[[#This Row],[NOMBRE DE LA CAUSA 2019]]</f>
        <v>211</v>
      </c>
      <c r="G213" s="5" t="s">
        <v>743</v>
      </c>
      <c r="I213" s="5" t="s">
        <v>499</v>
      </c>
      <c r="J213" s="1" t="s">
        <v>744</v>
      </c>
      <c r="K213" s="1" t="s">
        <v>740</v>
      </c>
      <c r="L213" s="5" t="s">
        <v>1196</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1197</v>
      </c>
      <c r="C214" s="1">
        <v>1</v>
      </c>
      <c r="D214" s="1">
        <f>+IF(Tabla15[[#This Row],[NOMBRE DE LA CAUSA 2018]]=0,0,1)</f>
        <v>1</v>
      </c>
      <c r="E214" s="1">
        <f>+E213+Tabla15[[#This Row],[NOMBRE DE LA CAUSA 2019]]</f>
        <v>212</v>
      </c>
      <c r="F214" s="1">
        <f>+Tabla15[[#This Row],[0]]*Tabla15[[#This Row],[NOMBRE DE LA CAUSA 2019]]</f>
        <v>212</v>
      </c>
      <c r="G214" s="5" t="s">
        <v>743</v>
      </c>
      <c r="I214" s="5" t="s">
        <v>499</v>
      </c>
      <c r="J214" s="1" t="s">
        <v>744</v>
      </c>
      <c r="K214" s="1" t="s">
        <v>740</v>
      </c>
      <c r="L214" s="5" t="s">
        <v>1198</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1199</v>
      </c>
      <c r="C215" s="1">
        <v>1</v>
      </c>
      <c r="D215" s="1">
        <f>+IF(Tabla15[[#This Row],[NOMBRE DE LA CAUSA 2018]]=0,0,1)</f>
        <v>1</v>
      </c>
      <c r="E215" s="1">
        <f>+E214+Tabla15[[#This Row],[NOMBRE DE LA CAUSA 2019]]</f>
        <v>213</v>
      </c>
      <c r="F215" s="1">
        <f>+Tabla15[[#This Row],[0]]*Tabla15[[#This Row],[NOMBRE DE LA CAUSA 2019]]</f>
        <v>213</v>
      </c>
      <c r="G215" s="5" t="s">
        <v>743</v>
      </c>
      <c r="J215" s="1" t="s">
        <v>744</v>
      </c>
      <c r="K215" s="1" t="s">
        <v>740</v>
      </c>
      <c r="L215" s="5" t="s">
        <v>1200</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1201</v>
      </c>
      <c r="C216" s="1">
        <v>1</v>
      </c>
      <c r="D216" s="1">
        <f>+IF(Tabla15[[#This Row],[NOMBRE DE LA CAUSA 2018]]=0,0,1)</f>
        <v>1</v>
      </c>
      <c r="E216" s="1">
        <f>+E215+Tabla15[[#This Row],[NOMBRE DE LA CAUSA 2019]]</f>
        <v>214</v>
      </c>
      <c r="F216" s="1">
        <f>+Tabla15[[#This Row],[0]]*Tabla15[[#This Row],[NOMBRE DE LA CAUSA 2019]]</f>
        <v>214</v>
      </c>
      <c r="G216" s="1" t="s">
        <v>738</v>
      </c>
      <c r="I216" s="5" t="s">
        <v>499</v>
      </c>
      <c r="K216" s="5" t="s">
        <v>740</v>
      </c>
      <c r="L216" s="5" t="s">
        <v>1202</v>
      </c>
      <c r="M216" s="31">
        <v>2322</v>
      </c>
      <c r="N216" s="1" t="str">
        <f>+Tabla15[[#This Row],[NOMBRE DE LA CAUSA 2017]]</f>
        <v>ILEGALIDAD DEL ACTO ADMINISTRATIVO QUE IMPONE SANCION POR NO CANALIZACION DE DIVISAS</v>
      </c>
    </row>
    <row r="217" spans="1:14" ht="15" customHeight="1" x14ac:dyDescent="0.25">
      <c r="A217" s="1">
        <f>+Tabla15[[#This Row],[1]]</f>
        <v>215</v>
      </c>
      <c r="B217" s="5" t="s">
        <v>1203</v>
      </c>
      <c r="C217" s="1">
        <v>1</v>
      </c>
      <c r="D217" s="1">
        <f>+IF(Tabla15[[#This Row],[NOMBRE DE LA CAUSA 2018]]=0,0,1)</f>
        <v>1</v>
      </c>
      <c r="E217" s="1">
        <f>+E216+Tabla15[[#This Row],[NOMBRE DE LA CAUSA 2019]]</f>
        <v>215</v>
      </c>
      <c r="F217" s="1">
        <f>+Tabla15[[#This Row],[0]]*Tabla15[[#This Row],[NOMBRE DE LA CAUSA 2019]]</f>
        <v>215</v>
      </c>
      <c r="G217" s="5" t="s">
        <v>743</v>
      </c>
      <c r="J217" s="1" t="s">
        <v>744</v>
      </c>
      <c r="K217" s="1" t="s">
        <v>740</v>
      </c>
      <c r="L217" s="5" t="s">
        <v>1204</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1205</v>
      </c>
      <c r="C218" s="1">
        <v>1</v>
      </c>
      <c r="D218" s="1">
        <f>+IF(Tabla15[[#This Row],[NOMBRE DE LA CAUSA 2018]]=0,0,1)</f>
        <v>1</v>
      </c>
      <c r="E218" s="1">
        <f>+E217+Tabla15[[#This Row],[NOMBRE DE LA CAUSA 2019]]</f>
        <v>216</v>
      </c>
      <c r="F218" s="1">
        <f>+Tabla15[[#This Row],[0]]*Tabla15[[#This Row],[NOMBRE DE LA CAUSA 2019]]</f>
        <v>216</v>
      </c>
      <c r="G218" s="1" t="s">
        <v>738</v>
      </c>
      <c r="I218" s="5" t="s">
        <v>499</v>
      </c>
      <c r="K218" s="5" t="s">
        <v>740</v>
      </c>
      <c r="L218" s="5" t="s">
        <v>1206</v>
      </c>
      <c r="M218" s="31">
        <v>2333</v>
      </c>
      <c r="N218" s="1" t="str">
        <f>+Tabla15[[#This Row],[NOMBRE DE LA CAUSA 2017]]</f>
        <v>ILEGALIDAD DEL ACTO ADMINISTRATIVO QUE IMPONE SANCION POR NO PRESENTAR DECLARACION TRIBUTARIA</v>
      </c>
    </row>
    <row r="219" spans="1:14" ht="15" customHeight="1" x14ac:dyDescent="0.25">
      <c r="A219" s="1">
        <f>+Tabla15[[#This Row],[1]]</f>
        <v>217</v>
      </c>
      <c r="B219" s="1" t="s">
        <v>1207</v>
      </c>
      <c r="C219" s="1">
        <v>1</v>
      </c>
      <c r="D219" s="1">
        <f>+IF(Tabla15[[#This Row],[NOMBRE DE LA CAUSA 2018]]=0,0,1)</f>
        <v>1</v>
      </c>
      <c r="E219" s="1">
        <f>+E218+Tabla15[[#This Row],[NOMBRE DE LA CAUSA 2019]]</f>
        <v>217</v>
      </c>
      <c r="F219" s="1">
        <f>+Tabla15[[#This Row],[0]]*Tabla15[[#This Row],[NOMBRE DE LA CAUSA 2019]]</f>
        <v>217</v>
      </c>
      <c r="G219" s="5" t="s">
        <v>743</v>
      </c>
      <c r="I219" s="5" t="s">
        <v>499</v>
      </c>
      <c r="J219" s="1" t="s">
        <v>744</v>
      </c>
      <c r="K219" s="1" t="s">
        <v>740</v>
      </c>
      <c r="L219" s="5" t="s">
        <v>1208</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1209</v>
      </c>
      <c r="C220" s="1">
        <v>1</v>
      </c>
      <c r="D220" s="1">
        <f>+IF(Tabla15[[#This Row],[NOMBRE DE LA CAUSA 2018]]=0,0,1)</f>
        <v>1</v>
      </c>
      <c r="E220" s="1">
        <f>+E219+Tabla15[[#This Row],[NOMBRE DE LA CAUSA 2019]]</f>
        <v>218</v>
      </c>
      <c r="F220" s="1">
        <f>+Tabla15[[#This Row],[0]]*Tabla15[[#This Row],[NOMBRE DE LA CAUSA 2019]]</f>
        <v>218</v>
      </c>
      <c r="G220" s="1" t="s">
        <v>738</v>
      </c>
      <c r="I220" s="5" t="s">
        <v>499</v>
      </c>
      <c r="K220" s="5" t="s">
        <v>740</v>
      </c>
      <c r="L220" s="10" t="s">
        <v>1210</v>
      </c>
      <c r="M220" s="31">
        <v>2324</v>
      </c>
      <c r="N220" s="1" t="str">
        <f>+Tabla15[[#This Row],[NOMBRE DE LA CAUSA 2017]]</f>
        <v>ILEGALIDAD DEL ACTO ADMINISTRATIVO QUE IMPONE SANCION POR OPERACIONES DE MERCADO LIBRE</v>
      </c>
    </row>
    <row r="221" spans="1:14" ht="15" customHeight="1" x14ac:dyDescent="0.25">
      <c r="A221" s="1">
        <f>+Tabla15[[#This Row],[1]]</f>
        <v>219</v>
      </c>
      <c r="B221" s="5" t="s">
        <v>1211</v>
      </c>
      <c r="C221" s="1">
        <v>1</v>
      </c>
      <c r="D221" s="1">
        <f>+IF(Tabla15[[#This Row],[NOMBRE DE LA CAUSA 2018]]=0,0,1)</f>
        <v>1</v>
      </c>
      <c r="E221" s="1">
        <f>+E220+Tabla15[[#This Row],[NOMBRE DE LA CAUSA 2019]]</f>
        <v>219</v>
      </c>
      <c r="F221" s="1">
        <f>+Tabla15[[#This Row],[0]]*Tabla15[[#This Row],[NOMBRE DE LA CAUSA 2019]]</f>
        <v>219</v>
      </c>
      <c r="G221" s="5" t="s">
        <v>743</v>
      </c>
      <c r="J221" s="1" t="s">
        <v>744</v>
      </c>
      <c r="K221" s="1" t="s">
        <v>740</v>
      </c>
      <c r="L221" s="5" t="s">
        <v>1212</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1213</v>
      </c>
      <c r="C222" s="1">
        <v>1</v>
      </c>
      <c r="D222" s="1">
        <f>+IF(Tabla15[[#This Row],[NOMBRE DE LA CAUSA 2018]]=0,0,1)</f>
        <v>1</v>
      </c>
      <c r="E222" s="1">
        <f>+E221+Tabla15[[#This Row],[NOMBRE DE LA CAUSA 2019]]</f>
        <v>220</v>
      </c>
      <c r="F222" s="1">
        <f>+Tabla15[[#This Row],[0]]*Tabla15[[#This Row],[NOMBRE DE LA CAUSA 2019]]</f>
        <v>220</v>
      </c>
      <c r="G222" s="5" t="s">
        <v>743</v>
      </c>
      <c r="J222" s="1" t="s">
        <v>744</v>
      </c>
      <c r="K222" s="1" t="s">
        <v>740</v>
      </c>
      <c r="L222" s="5" t="s">
        <v>1214</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1215</v>
      </c>
      <c r="C223" s="1">
        <v>1</v>
      </c>
      <c r="D223" s="1">
        <f>+IF(Tabla15[[#This Row],[NOMBRE DE LA CAUSA 2018]]=0,0,1)</f>
        <v>1</v>
      </c>
      <c r="E223" s="1">
        <f>+E222+Tabla15[[#This Row],[NOMBRE DE LA CAUSA 2019]]</f>
        <v>221</v>
      </c>
      <c r="F223" s="1">
        <f>+Tabla15[[#This Row],[0]]*Tabla15[[#This Row],[NOMBRE DE LA CAUSA 2019]]</f>
        <v>221</v>
      </c>
      <c r="G223" s="5" t="s">
        <v>743</v>
      </c>
      <c r="J223" s="1" t="s">
        <v>744</v>
      </c>
      <c r="K223" s="1" t="s">
        <v>740</v>
      </c>
      <c r="L223" s="5" t="s">
        <v>1216</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1217</v>
      </c>
      <c r="C224" s="1">
        <v>1</v>
      </c>
      <c r="D224" s="1">
        <f>+IF(Tabla15[[#This Row],[NOMBRE DE LA CAUSA 2018]]=0,0,1)</f>
        <v>1</v>
      </c>
      <c r="E224" s="1">
        <f>+E223+Tabla15[[#This Row],[NOMBRE DE LA CAUSA 2019]]</f>
        <v>222</v>
      </c>
      <c r="F224" s="1">
        <f>+Tabla15[[#This Row],[0]]*Tabla15[[#This Row],[NOMBRE DE LA CAUSA 2019]]</f>
        <v>222</v>
      </c>
      <c r="G224" s="5" t="s">
        <v>743</v>
      </c>
      <c r="J224" s="1" t="s">
        <v>744</v>
      </c>
      <c r="K224" s="1" t="s">
        <v>740</v>
      </c>
      <c r="L224" s="5" t="s">
        <v>1218</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1219</v>
      </c>
      <c r="C225" s="1">
        <v>1</v>
      </c>
      <c r="D225" s="1">
        <f>+IF(Tabla15[[#This Row],[NOMBRE DE LA CAUSA 2018]]=0,0,1)</f>
        <v>1</v>
      </c>
      <c r="E225" s="1">
        <f>+E224+Tabla15[[#This Row],[NOMBRE DE LA CAUSA 2019]]</f>
        <v>223</v>
      </c>
      <c r="F225" s="1">
        <f>+Tabla15[[#This Row],[0]]*Tabla15[[#This Row],[NOMBRE DE LA CAUSA 2019]]</f>
        <v>223</v>
      </c>
      <c r="G225" s="1" t="s">
        <v>743</v>
      </c>
      <c r="J225" s="1" t="s">
        <v>744</v>
      </c>
      <c r="K225" s="1" t="s">
        <v>740</v>
      </c>
      <c r="L225" s="5" t="s">
        <v>1220</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1221</v>
      </c>
      <c r="C226" s="1">
        <v>1</v>
      </c>
      <c r="D226" s="1">
        <f>+IF(Tabla15[[#This Row],[NOMBRE DE LA CAUSA 2018]]=0,0,1)</f>
        <v>1</v>
      </c>
      <c r="E226" s="1">
        <f>+E225+Tabla15[[#This Row],[NOMBRE DE LA CAUSA 2019]]</f>
        <v>224</v>
      </c>
      <c r="F226" s="1">
        <f>+Tabla15[[#This Row],[0]]*Tabla15[[#This Row],[NOMBRE DE LA CAUSA 2019]]</f>
        <v>224</v>
      </c>
      <c r="G226" s="5" t="s">
        <v>743</v>
      </c>
      <c r="J226" s="1" t="s">
        <v>744</v>
      </c>
      <c r="K226" s="1" t="s">
        <v>740</v>
      </c>
      <c r="L226" s="5" t="s">
        <v>1222</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1223</v>
      </c>
      <c r="C227" s="1">
        <v>1</v>
      </c>
      <c r="D227" s="1">
        <f>+IF(Tabla15[[#This Row],[NOMBRE DE LA CAUSA 2018]]=0,0,1)</f>
        <v>1</v>
      </c>
      <c r="E227" s="1">
        <f>+E226+Tabla15[[#This Row],[NOMBRE DE LA CAUSA 2019]]</f>
        <v>225</v>
      </c>
      <c r="F227" s="1">
        <f>+Tabla15[[#This Row],[0]]*Tabla15[[#This Row],[NOMBRE DE LA CAUSA 2019]]</f>
        <v>225</v>
      </c>
      <c r="G227" s="1" t="s">
        <v>738</v>
      </c>
      <c r="I227" s="5" t="s">
        <v>499</v>
      </c>
      <c r="K227" s="5" t="s">
        <v>740</v>
      </c>
      <c r="L227" s="5" t="s">
        <v>1224</v>
      </c>
      <c r="M227" s="31">
        <v>2323</v>
      </c>
      <c r="N227" s="1" t="str">
        <f>+Tabla15[[#This Row],[NOMBRE DE LA CAUSA 2017]]</f>
        <v>ILEGALIDAD DEL ACTO ADMINISTRATIVO QUE IMPONE SANCION RELACIONADA CON CUENTAS DE COMPENSACION</v>
      </c>
    </row>
    <row r="228" spans="1:14" ht="15" customHeight="1" x14ac:dyDescent="0.25">
      <c r="A228" s="1">
        <f>+Tabla15[[#This Row],[1]]</f>
        <v>226</v>
      </c>
      <c r="B228" s="1" t="s">
        <v>1225</v>
      </c>
      <c r="C228" s="1">
        <v>1</v>
      </c>
      <c r="D228" s="1">
        <f>+IF(Tabla15[[#This Row],[NOMBRE DE LA CAUSA 2018]]=0,0,1)</f>
        <v>1</v>
      </c>
      <c r="E228" s="1">
        <f>+E227+Tabla15[[#This Row],[NOMBRE DE LA CAUSA 2019]]</f>
        <v>226</v>
      </c>
      <c r="F228" s="1">
        <f>+Tabla15[[#This Row],[0]]*Tabla15[[#This Row],[NOMBRE DE LA CAUSA 2019]]</f>
        <v>226</v>
      </c>
      <c r="G228" s="5" t="s">
        <v>743</v>
      </c>
      <c r="J228" s="1" t="s">
        <v>744</v>
      </c>
      <c r="K228" s="5" t="s">
        <v>740</v>
      </c>
      <c r="L228" s="1" t="s">
        <v>1226</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1227</v>
      </c>
      <c r="C229" s="1">
        <v>1</v>
      </c>
      <c r="D229" s="1">
        <f>+IF(Tabla15[[#This Row],[NOMBRE DE LA CAUSA 2018]]=0,0,1)</f>
        <v>1</v>
      </c>
      <c r="E229" s="1">
        <f>+E228+Tabla15[[#This Row],[NOMBRE DE LA CAUSA 2019]]</f>
        <v>227</v>
      </c>
      <c r="F229" s="1">
        <f>+Tabla15[[#This Row],[0]]*Tabla15[[#This Row],[NOMBRE DE LA CAUSA 2019]]</f>
        <v>227</v>
      </c>
      <c r="G229" s="1" t="s">
        <v>738</v>
      </c>
      <c r="K229" s="1" t="s">
        <v>740</v>
      </c>
      <c r="L229" s="1" t="s">
        <v>1228</v>
      </c>
      <c r="M229" s="4">
        <v>2048</v>
      </c>
      <c r="N229" s="1" t="str">
        <f>+Tabla15[[#This Row],[NOMBRE DE LA CAUSA 2017]]</f>
        <v>ILEGALIDAD DEL ACTO ADMINISTRATIVO QUE INTERPRETA UNILATERALMENTE EL CONTRATO</v>
      </c>
    </row>
    <row r="230" spans="1:14" ht="15" customHeight="1" x14ac:dyDescent="0.25">
      <c r="A230" s="1">
        <f>+Tabla15[[#This Row],[1]]</f>
        <v>228</v>
      </c>
      <c r="B230" s="1" t="s">
        <v>1229</v>
      </c>
      <c r="C230" s="1">
        <v>1</v>
      </c>
      <c r="D230" s="1">
        <f>+IF(Tabla15[[#This Row],[NOMBRE DE LA CAUSA 2018]]=0,0,1)</f>
        <v>1</v>
      </c>
      <c r="E230" s="1">
        <f>+E229+Tabla15[[#This Row],[NOMBRE DE LA CAUSA 2019]]</f>
        <v>228</v>
      </c>
      <c r="F230" s="1">
        <f>+Tabla15[[#This Row],[0]]*Tabla15[[#This Row],[NOMBRE DE LA CAUSA 2019]]</f>
        <v>228</v>
      </c>
      <c r="G230" s="5" t="s">
        <v>743</v>
      </c>
      <c r="I230" s="5" t="s">
        <v>499</v>
      </c>
      <c r="J230" s="1" t="s">
        <v>744</v>
      </c>
      <c r="K230" s="1" t="s">
        <v>740</v>
      </c>
      <c r="L230" s="5" t="s">
        <v>1230</v>
      </c>
      <c r="M230" s="4">
        <v>831</v>
      </c>
      <c r="N230" s="1" t="str">
        <f>+Tabla15[[#This Row],[NOMBRE DE LA CAUSA 2017]]</f>
        <v>ILEGALIDAD DEL ACTO ADMINISTRATIVO QUE LIBRA MANDAMIENTO DE PAGO</v>
      </c>
    </row>
    <row r="231" spans="1:14" ht="15" customHeight="1" x14ac:dyDescent="0.25">
      <c r="A231" s="1">
        <f>+Tabla15[[#This Row],[1]]</f>
        <v>229</v>
      </c>
      <c r="B231" s="5" t="s">
        <v>1231</v>
      </c>
      <c r="C231" s="1">
        <v>1</v>
      </c>
      <c r="D231" s="1">
        <f>+IF(Tabla15[[#This Row],[NOMBRE DE LA CAUSA 2018]]=0,0,1)</f>
        <v>1</v>
      </c>
      <c r="E231" s="1">
        <f>+E230+Tabla15[[#This Row],[NOMBRE DE LA CAUSA 2019]]</f>
        <v>229</v>
      </c>
      <c r="F231" s="1">
        <f>+Tabla15[[#This Row],[0]]*Tabla15[[#This Row],[NOMBRE DE LA CAUSA 2019]]</f>
        <v>229</v>
      </c>
      <c r="G231" s="1" t="s">
        <v>738</v>
      </c>
      <c r="I231" s="5" t="s">
        <v>499</v>
      </c>
      <c r="K231" s="5" t="s">
        <v>740</v>
      </c>
      <c r="L231" s="5" t="s">
        <v>1232</v>
      </c>
      <c r="M231" s="31">
        <v>2328</v>
      </c>
      <c r="N231" s="1" t="str">
        <f>+Tabla15[[#This Row],[NOMBRE DE LA CAUSA 2017]]</f>
        <v>ILEGALIDAD DEL ACTO ADMINISTRATIVO QUE LIQUIDA IMPUESTO ARMAS, MUNICIONES Y EXPLOSIVOS</v>
      </c>
    </row>
    <row r="232" spans="1:14" ht="15" customHeight="1" x14ac:dyDescent="0.25">
      <c r="A232" s="1">
        <f>+Tabla15[[#This Row],[1]]</f>
        <v>230</v>
      </c>
      <c r="B232" s="1" t="s">
        <v>1233</v>
      </c>
      <c r="C232" s="1">
        <v>1</v>
      </c>
      <c r="D232" s="1">
        <f>+IF(Tabla15[[#This Row],[NOMBRE DE LA CAUSA 2018]]=0,0,1)</f>
        <v>1</v>
      </c>
      <c r="E232" s="1">
        <f>+E231+Tabla15[[#This Row],[NOMBRE DE LA CAUSA 2019]]</f>
        <v>230</v>
      </c>
      <c r="F232" s="1">
        <f>+Tabla15[[#This Row],[0]]*Tabla15[[#This Row],[NOMBRE DE LA CAUSA 2019]]</f>
        <v>230</v>
      </c>
      <c r="G232" s="1" t="s">
        <v>743</v>
      </c>
      <c r="J232" s="1" t="s">
        <v>744</v>
      </c>
      <c r="K232" s="1" t="s">
        <v>740</v>
      </c>
      <c r="L232" s="1" t="s">
        <v>1234</v>
      </c>
      <c r="M232" s="4">
        <v>539</v>
      </c>
      <c r="N232" s="1" t="str">
        <f>+Tabla15[[#This Row],[NOMBRE DE LA CAUSA 2017]]</f>
        <v>ILEGALIDAD DEL ACTO ADMINISTRATIVO QUE LIQUIDA LA PENSION - ACCION DE LESIVIDAD</v>
      </c>
    </row>
    <row r="233" spans="1:14" ht="15" customHeight="1" x14ac:dyDescent="0.25">
      <c r="A233" s="1">
        <f>+Tabla15[[#This Row],[1]]</f>
        <v>231</v>
      </c>
      <c r="B233" s="1" t="s">
        <v>1235</v>
      </c>
      <c r="C233" s="1">
        <v>1</v>
      </c>
      <c r="D233" s="1">
        <f>+IF(Tabla15[[#This Row],[NOMBRE DE LA CAUSA 2018]]=0,0,1)</f>
        <v>1</v>
      </c>
      <c r="E233" s="1">
        <f>+E232+Tabla15[[#This Row],[NOMBRE DE LA CAUSA 2019]]</f>
        <v>231</v>
      </c>
      <c r="F233" s="1">
        <f>+Tabla15[[#This Row],[0]]*Tabla15[[#This Row],[NOMBRE DE LA CAUSA 2019]]</f>
        <v>231</v>
      </c>
      <c r="G233" s="1" t="s">
        <v>743</v>
      </c>
      <c r="J233" s="1" t="s">
        <v>744</v>
      </c>
      <c r="K233" s="1" t="s">
        <v>740</v>
      </c>
      <c r="L233" s="1" t="s">
        <v>1236</v>
      </c>
      <c r="M233" s="4">
        <v>407</v>
      </c>
      <c r="N233" s="1" t="str">
        <f>+Tabla15[[#This Row],[NOMBRE DE LA CAUSA 2017]]</f>
        <v>ILEGALIDAD DEL ACTO ADMINISTRATIVO QUE LIQUIDA UN CONTRATO</v>
      </c>
    </row>
    <row r="234" spans="1:14" ht="15" customHeight="1" x14ac:dyDescent="0.25">
      <c r="A234" s="1">
        <f>+Tabla15[[#This Row],[1]]</f>
        <v>232</v>
      </c>
      <c r="B234" s="5" t="s">
        <v>1237</v>
      </c>
      <c r="C234" s="1">
        <v>1</v>
      </c>
      <c r="D234" s="1">
        <f>+IF(Tabla15[[#This Row],[NOMBRE DE LA CAUSA 2018]]=0,0,1)</f>
        <v>1</v>
      </c>
      <c r="E234" s="1">
        <f>+E233+Tabla15[[#This Row],[NOMBRE DE LA CAUSA 2019]]</f>
        <v>232</v>
      </c>
      <c r="F234" s="1">
        <f>+Tabla15[[#This Row],[0]]*Tabla15[[#This Row],[NOMBRE DE LA CAUSA 2019]]</f>
        <v>232</v>
      </c>
      <c r="G234" s="1" t="s">
        <v>781</v>
      </c>
      <c r="H234" s="1" t="s">
        <v>1071</v>
      </c>
      <c r="K234" s="5" t="s">
        <v>740</v>
      </c>
      <c r="L234" s="5" t="s">
        <v>1238</v>
      </c>
      <c r="M234" s="4">
        <v>2298</v>
      </c>
      <c r="N234" s="1" t="str">
        <f>+Tabla15[[#This Row],[NOMBRE DE LA CAUSA 2017]]</f>
        <v>ILEGALIDAD DEL ACTO ADMINISTRATIVO QUE LIQUIDA UN IMPUESTO</v>
      </c>
    </row>
    <row r="235" spans="1:14" ht="15" customHeight="1" x14ac:dyDescent="0.25">
      <c r="A235" s="1">
        <f>+Tabla15[[#This Row],[1]]</f>
        <v>233</v>
      </c>
      <c r="B235" s="5" t="s">
        <v>1239</v>
      </c>
      <c r="C235" s="1">
        <v>1</v>
      </c>
      <c r="D235" s="1">
        <f>+IF(Tabla15[[#This Row],[NOMBRE DE LA CAUSA 2018]]=0,0,1)</f>
        <v>1</v>
      </c>
      <c r="E235" s="1">
        <f>+E234+Tabla15[[#This Row],[NOMBRE DE LA CAUSA 2019]]</f>
        <v>233</v>
      </c>
      <c r="F235" s="1">
        <f>+Tabla15[[#This Row],[0]]*Tabla15[[#This Row],[NOMBRE DE LA CAUSA 2019]]</f>
        <v>233</v>
      </c>
      <c r="G235" s="1" t="s">
        <v>738</v>
      </c>
      <c r="I235" s="5" t="s">
        <v>499</v>
      </c>
      <c r="K235" s="5" t="s">
        <v>740</v>
      </c>
      <c r="L235" s="5" t="s">
        <v>1240</v>
      </c>
      <c r="M235" s="31">
        <v>2329</v>
      </c>
      <c r="N235" s="1" t="str">
        <f>+Tabla15[[#This Row],[NOMBRE DE LA CAUSA 2017]]</f>
        <v>ILEGALIDAD DEL ACTO ADMINISTRATIVO QUE LIQUIDA UNA CONTRIBUCION DE OBRA PUBLICA</v>
      </c>
    </row>
    <row r="236" spans="1:14" ht="15" customHeight="1" x14ac:dyDescent="0.25">
      <c r="A236" s="1">
        <f>+Tabla15[[#This Row],[1]]</f>
        <v>234</v>
      </c>
      <c r="B236" s="5" t="s">
        <v>1241</v>
      </c>
      <c r="C236" s="1">
        <v>1</v>
      </c>
      <c r="D236" s="1">
        <f>+IF(Tabla15[[#This Row],[NOMBRE DE LA CAUSA 2018]]=0,0,1)</f>
        <v>1</v>
      </c>
      <c r="E236" s="1">
        <f>+E235+Tabla15[[#This Row],[NOMBRE DE LA CAUSA 2019]]</f>
        <v>234</v>
      </c>
      <c r="F236" s="1">
        <f>+Tabla15[[#This Row],[0]]*Tabla15[[#This Row],[NOMBRE DE LA CAUSA 2019]]</f>
        <v>234</v>
      </c>
      <c r="G236" s="1" t="s">
        <v>781</v>
      </c>
      <c r="H236" s="1" t="s">
        <v>1071</v>
      </c>
      <c r="K236" s="5" t="s">
        <v>740</v>
      </c>
      <c r="L236" s="5" t="s">
        <v>1242</v>
      </c>
      <c r="M236" s="4">
        <v>2302</v>
      </c>
      <c r="N236" s="1" t="str">
        <f>+Tabla15[[#This Row],[NOMBRE DE LA CAUSA 2017]]</f>
        <v>ILEGALIDAD DEL ACTO ADMINISTRATIVO QUE LIQUIDA UNA CONTRIBUCION ESPECIAL</v>
      </c>
    </row>
    <row r="237" spans="1:14" ht="15" customHeight="1" x14ac:dyDescent="0.25">
      <c r="A237" s="1">
        <f>+Tabla15[[#This Row],[1]]</f>
        <v>235</v>
      </c>
      <c r="B237" s="5" t="s">
        <v>1243</v>
      </c>
      <c r="C237" s="1">
        <v>1</v>
      </c>
      <c r="D237" s="1">
        <f>+IF(Tabla15[[#This Row],[NOMBRE DE LA CAUSA 2018]]=0,0,1)</f>
        <v>1</v>
      </c>
      <c r="E237" s="1">
        <f>+E236+Tabla15[[#This Row],[NOMBRE DE LA CAUSA 2019]]</f>
        <v>235</v>
      </c>
      <c r="F237" s="1">
        <f>+Tabla15[[#This Row],[0]]*Tabla15[[#This Row],[NOMBRE DE LA CAUSA 2019]]</f>
        <v>235</v>
      </c>
      <c r="G237" s="1" t="s">
        <v>781</v>
      </c>
      <c r="H237" s="1" t="s">
        <v>1071</v>
      </c>
      <c r="K237" s="5" t="s">
        <v>740</v>
      </c>
      <c r="L237" s="10" t="s">
        <v>1244</v>
      </c>
      <c r="M237" s="4">
        <v>2300</v>
      </c>
      <c r="N237" s="1" t="str">
        <f>+Tabla15[[#This Row],[NOMBRE DE LA CAUSA 2017]]</f>
        <v>ILEGALIDAD DEL ACTO ADMINISTRATIVO QUE LIQUIDA UNA TASA</v>
      </c>
    </row>
    <row r="238" spans="1:14" ht="15" customHeight="1" x14ac:dyDescent="0.25">
      <c r="A238" s="1">
        <f>+Tabla15[[#This Row],[1]]</f>
        <v>236</v>
      </c>
      <c r="B238" s="5" t="s">
        <v>1245</v>
      </c>
      <c r="C238" s="1">
        <v>1</v>
      </c>
      <c r="D238" s="1">
        <f>+IF(Tabla15[[#This Row],[NOMBRE DE LA CAUSA 2018]]=0,0,1)</f>
        <v>1</v>
      </c>
      <c r="E238" s="1">
        <f>+E237+Tabla15[[#This Row],[NOMBRE DE LA CAUSA 2019]]</f>
        <v>236</v>
      </c>
      <c r="F238" s="1">
        <f>+Tabla15[[#This Row],[0]]*Tabla15[[#This Row],[NOMBRE DE LA CAUSA 2019]]</f>
        <v>236</v>
      </c>
      <c r="G238" s="5" t="s">
        <v>743</v>
      </c>
      <c r="J238" s="1" t="s">
        <v>744</v>
      </c>
      <c r="K238" s="1" t="s">
        <v>740</v>
      </c>
      <c r="L238" s="5" t="s">
        <v>1246</v>
      </c>
      <c r="M238" s="4">
        <v>834</v>
      </c>
      <c r="N238" s="1" t="str">
        <f>+Tabla15[[#This Row],[NOMBRE DE LA CAUSA 2017]]</f>
        <v>ILEGALIDAD DEL ACTO ADMINISTRATIVO QUE MODIFICA PLANTA DE PERSONAL</v>
      </c>
    </row>
    <row r="239" spans="1:14" ht="15" customHeight="1" x14ac:dyDescent="0.25">
      <c r="A239" s="1">
        <f>+Tabla15[[#This Row],[1]]</f>
        <v>237</v>
      </c>
      <c r="B239" s="5" t="s">
        <v>1247</v>
      </c>
      <c r="C239" s="1">
        <v>1</v>
      </c>
      <c r="D239" s="1">
        <f>+IF(Tabla15[[#This Row],[NOMBRE DE LA CAUSA 2018]]=0,0,1)</f>
        <v>1</v>
      </c>
      <c r="E239" s="1">
        <f>+E238+Tabla15[[#This Row],[NOMBRE DE LA CAUSA 2019]]</f>
        <v>237</v>
      </c>
      <c r="F239" s="1">
        <f>+Tabla15[[#This Row],[0]]*Tabla15[[#This Row],[NOMBRE DE LA CAUSA 2019]]</f>
        <v>237</v>
      </c>
      <c r="G239" s="1" t="s">
        <v>738</v>
      </c>
      <c r="I239" s="5" t="s">
        <v>499</v>
      </c>
      <c r="K239" s="5" t="s">
        <v>740</v>
      </c>
      <c r="L239" s="5" t="s">
        <v>1248</v>
      </c>
      <c r="M239" s="31">
        <v>2334</v>
      </c>
      <c r="N239" s="1" t="str">
        <f>+Tabla15[[#This Row],[NOMBRE DE LA CAUSA 2017]]</f>
        <v>ILEGALIDAD DEL ACTO ADMINISTRATIVO QUE NIEGA ACTUALIZACION O CANCELACION DE RUT</v>
      </c>
    </row>
    <row r="240" spans="1:14" ht="15" customHeight="1" x14ac:dyDescent="0.25">
      <c r="A240" s="1">
        <f>+Tabla15[[#This Row],[1]]</f>
        <v>238</v>
      </c>
      <c r="B240" s="5" t="s">
        <v>1249</v>
      </c>
      <c r="C240" s="1">
        <v>1</v>
      </c>
      <c r="D240" s="1">
        <f>+IF(Tabla15[[#This Row],[NOMBRE DE LA CAUSA 2018]]=0,0,1)</f>
        <v>1</v>
      </c>
      <c r="E240" s="1">
        <f>+E239+Tabla15[[#This Row],[NOMBRE DE LA CAUSA 2019]]</f>
        <v>238</v>
      </c>
      <c r="F240" s="1">
        <f>+Tabla15[[#This Row],[0]]*Tabla15[[#This Row],[NOMBRE DE LA CAUSA 2019]]</f>
        <v>238</v>
      </c>
      <c r="G240" s="1" t="s">
        <v>738</v>
      </c>
      <c r="K240" s="5" t="s">
        <v>740</v>
      </c>
      <c r="L240" s="5" t="s">
        <v>1250</v>
      </c>
      <c r="M240" s="4">
        <v>2293</v>
      </c>
      <c r="N240" s="1" t="str">
        <f>+Tabla15[[#This Row],[NOMBRE DE LA CAUSA 2017]]</f>
        <v>ILEGALIDAD DEL ACTO ADMINISTRATIVO QUE NIEGA APORTES MINEROS</v>
      </c>
    </row>
    <row r="241" spans="1:14" ht="15" customHeight="1" x14ac:dyDescent="0.25">
      <c r="A241" s="1">
        <f>+Tabla15[[#This Row],[1]]</f>
        <v>239</v>
      </c>
      <c r="B241" s="5" t="s">
        <v>1251</v>
      </c>
      <c r="C241" s="1">
        <v>1</v>
      </c>
      <c r="D241" s="1">
        <f>+IF(Tabla15[[#This Row],[NOMBRE DE LA CAUSA 2018]]=0,0,1)</f>
        <v>1</v>
      </c>
      <c r="E241" s="1">
        <f>+E240+Tabla15[[#This Row],[NOMBRE DE LA CAUSA 2019]]</f>
        <v>239</v>
      </c>
      <c r="F241" s="1">
        <f>+Tabla15[[#This Row],[0]]*Tabla15[[#This Row],[NOMBRE DE LA CAUSA 2019]]</f>
        <v>239</v>
      </c>
      <c r="G241" s="5" t="s">
        <v>743</v>
      </c>
      <c r="J241" s="1" t="s">
        <v>744</v>
      </c>
      <c r="K241" s="1" t="s">
        <v>740</v>
      </c>
      <c r="L241" s="5" t="s">
        <v>1252</v>
      </c>
      <c r="M241" s="4">
        <v>838</v>
      </c>
      <c r="N241" s="1" t="str">
        <f>+Tabla15[[#This Row],[NOMBRE DE LA CAUSA 2017]]</f>
        <v>ILEGALIDAD DEL ACTO ADMINISTRATIVO QUE NIEGA CONDONACION DE CREDITO EDUCATIVO</v>
      </c>
    </row>
    <row r="242" spans="1:14" ht="15" customHeight="1" x14ac:dyDescent="0.25">
      <c r="A242" s="1">
        <f>+Tabla15[[#This Row],[1]]</f>
        <v>240</v>
      </c>
      <c r="B242" s="1" t="s">
        <v>1253</v>
      </c>
      <c r="C242" s="1">
        <v>1</v>
      </c>
      <c r="D242" s="1">
        <f>+IF(Tabla15[[#This Row],[NOMBRE DE LA CAUSA 2018]]=0,0,1)</f>
        <v>1</v>
      </c>
      <c r="E242" s="1">
        <f>+E241+Tabla15[[#This Row],[NOMBRE DE LA CAUSA 2019]]</f>
        <v>240</v>
      </c>
      <c r="F242" s="1">
        <f>+Tabla15[[#This Row],[0]]*Tabla15[[#This Row],[NOMBRE DE LA CAUSA 2019]]</f>
        <v>240</v>
      </c>
      <c r="G242" s="5" t="s">
        <v>743</v>
      </c>
      <c r="J242" s="1" t="s">
        <v>744</v>
      </c>
      <c r="K242" s="1" t="s">
        <v>740</v>
      </c>
      <c r="L242" s="9" t="s">
        <v>1254</v>
      </c>
      <c r="M242" s="4">
        <v>836</v>
      </c>
      <c r="N242" s="1" t="str">
        <f>+Tabla15[[#This Row],[NOMBRE DE LA CAUSA 2017]]</f>
        <v>ILEGALIDAD DEL ACTO ADMINISTRATIVO QUE NIEGA CREACION DE ZONA FRANCA</v>
      </c>
    </row>
    <row r="243" spans="1:14" ht="15" customHeight="1" x14ac:dyDescent="0.25">
      <c r="A243" s="1">
        <f>+Tabla15[[#This Row],[1]]</f>
        <v>241</v>
      </c>
      <c r="B243" s="1" t="s">
        <v>1255</v>
      </c>
      <c r="C243" s="1">
        <v>1</v>
      </c>
      <c r="D243" s="1">
        <f>+IF(Tabla15[[#This Row],[NOMBRE DE LA CAUSA 2018]]=0,0,1)</f>
        <v>1</v>
      </c>
      <c r="E243" s="1">
        <f>+E242+Tabla15[[#This Row],[NOMBRE DE LA CAUSA 2019]]</f>
        <v>241</v>
      </c>
      <c r="F243" s="1">
        <f>+Tabla15[[#This Row],[0]]*Tabla15[[#This Row],[NOMBRE DE LA CAUSA 2019]]</f>
        <v>241</v>
      </c>
      <c r="G243" s="5" t="s">
        <v>743</v>
      </c>
      <c r="I243" s="5" t="s">
        <v>499</v>
      </c>
      <c r="J243" s="1" t="s">
        <v>744</v>
      </c>
      <c r="K243" s="1" t="s">
        <v>740</v>
      </c>
      <c r="L243" s="5" t="s">
        <v>1256</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1257</v>
      </c>
      <c r="C244" s="1">
        <v>1</v>
      </c>
      <c r="D244" s="1">
        <f>+IF(Tabla15[[#This Row],[NOMBRE DE LA CAUSA 2018]]=0,0,1)</f>
        <v>1</v>
      </c>
      <c r="E244" s="1">
        <f>+E243+Tabla15[[#This Row],[NOMBRE DE LA CAUSA 2019]]</f>
        <v>242</v>
      </c>
      <c r="F244" s="1">
        <f>+Tabla15[[#This Row],[0]]*Tabla15[[#This Row],[NOMBRE DE LA CAUSA 2019]]</f>
        <v>242</v>
      </c>
      <c r="G244" s="5" t="s">
        <v>743</v>
      </c>
      <c r="J244" s="1" t="s">
        <v>744</v>
      </c>
      <c r="K244" s="1" t="s">
        <v>740</v>
      </c>
      <c r="L244" s="5" t="s">
        <v>1258</v>
      </c>
      <c r="M244" s="4">
        <v>1979</v>
      </c>
      <c r="N244" s="1" t="str">
        <f>+Tabla15[[#This Row],[NOMBRE DE LA CAUSA 2017]]</f>
        <v>ILEGALIDAD DEL ACTO ADMINISTRATIVO QUE NIEGA EXPEDICION DE HOJA DE SERVICIOS</v>
      </c>
    </row>
    <row r="245" spans="1:14" ht="15" customHeight="1" x14ac:dyDescent="0.25">
      <c r="A245" s="1">
        <f>+Tabla15[[#This Row],[1]]</f>
        <v>243</v>
      </c>
      <c r="B245" s="1" t="s">
        <v>1259</v>
      </c>
      <c r="C245" s="1">
        <v>1</v>
      </c>
      <c r="D245" s="1">
        <f>+IF(Tabla15[[#This Row],[NOMBRE DE LA CAUSA 2018]]=0,0,1)</f>
        <v>1</v>
      </c>
      <c r="E245" s="1">
        <f>+E244+Tabla15[[#This Row],[NOMBRE DE LA CAUSA 2019]]</f>
        <v>243</v>
      </c>
      <c r="F245" s="1">
        <f>+Tabla15[[#This Row],[0]]*Tabla15[[#This Row],[NOMBRE DE LA CAUSA 2019]]</f>
        <v>243</v>
      </c>
      <c r="G245" s="5" t="s">
        <v>743</v>
      </c>
      <c r="J245" s="1" t="s">
        <v>744</v>
      </c>
      <c r="K245" s="1" t="s">
        <v>740</v>
      </c>
      <c r="L245" s="5" t="s">
        <v>1260</v>
      </c>
      <c r="M245" s="4">
        <v>1989</v>
      </c>
      <c r="N245" s="1" t="str">
        <f>+Tabla15[[#This Row],[NOMBRE DE LA CAUSA 2017]]</f>
        <v>ILEGALIDAD DEL ACTO ADMINISTRATIVO QUE NIEGA FINANCIACION DE ESTUDIOS</v>
      </c>
    </row>
    <row r="246" spans="1:14" ht="15" customHeight="1" x14ac:dyDescent="0.25">
      <c r="A246" s="1">
        <f>+Tabla15[[#This Row],[1]]</f>
        <v>244</v>
      </c>
      <c r="B246" s="1" t="s">
        <v>1261</v>
      </c>
      <c r="C246" s="1">
        <v>1</v>
      </c>
      <c r="D246" s="1">
        <f>+IF(Tabla15[[#This Row],[NOMBRE DE LA CAUSA 2018]]=0,0,1)</f>
        <v>1</v>
      </c>
      <c r="E246" s="1">
        <f>+E245+Tabla15[[#This Row],[NOMBRE DE LA CAUSA 2019]]</f>
        <v>244</v>
      </c>
      <c r="F246" s="1">
        <f>+Tabla15[[#This Row],[0]]*Tabla15[[#This Row],[NOMBRE DE LA CAUSA 2019]]</f>
        <v>244</v>
      </c>
      <c r="G246" s="1" t="s">
        <v>743</v>
      </c>
      <c r="J246" s="1" t="s">
        <v>744</v>
      </c>
      <c r="K246" s="1" t="s">
        <v>740</v>
      </c>
      <c r="L246" s="1" t="s">
        <v>1262</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1263</v>
      </c>
      <c r="C247" s="1">
        <v>1</v>
      </c>
      <c r="D247" s="1">
        <f>+IF(Tabla15[[#This Row],[NOMBRE DE LA CAUSA 2018]]=0,0,1)</f>
        <v>1</v>
      </c>
      <c r="E247" s="1">
        <f>+E246+Tabla15[[#This Row],[NOMBRE DE LA CAUSA 2019]]</f>
        <v>245</v>
      </c>
      <c r="F247" s="1">
        <f>+Tabla15[[#This Row],[0]]*Tabla15[[#This Row],[NOMBRE DE LA CAUSA 2019]]</f>
        <v>245</v>
      </c>
      <c r="G247" s="1" t="s">
        <v>738</v>
      </c>
      <c r="K247" s="5" t="s">
        <v>740</v>
      </c>
      <c r="L247" s="5" t="s">
        <v>1264</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1265</v>
      </c>
      <c r="C248" s="1">
        <v>1</v>
      </c>
      <c r="D248" s="1">
        <f>+IF(Tabla15[[#This Row],[NOMBRE DE LA CAUSA 2018]]=0,0,1)</f>
        <v>1</v>
      </c>
      <c r="E248" s="1">
        <f>+E247+Tabla15[[#This Row],[NOMBRE DE LA CAUSA 2019]]</f>
        <v>246</v>
      </c>
      <c r="F248" s="1">
        <f>+Tabla15[[#This Row],[0]]*Tabla15[[#This Row],[NOMBRE DE LA CAUSA 2019]]</f>
        <v>246</v>
      </c>
      <c r="G248" s="1" t="s">
        <v>738</v>
      </c>
      <c r="I248" s="5"/>
      <c r="K248" s="5" t="s">
        <v>740</v>
      </c>
      <c r="L248" s="5" t="s">
        <v>1266</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1267</v>
      </c>
      <c r="C249" s="1">
        <v>1</v>
      </c>
      <c r="D249" s="1">
        <f>+IF(Tabla15[[#This Row],[NOMBRE DE LA CAUSA 2018]]=0,0,1)</f>
        <v>1</v>
      </c>
      <c r="E249" s="1">
        <f>+E248+Tabla15[[#This Row],[NOMBRE DE LA CAUSA 2019]]</f>
        <v>247</v>
      </c>
      <c r="F249" s="1">
        <f>+Tabla15[[#This Row],[0]]*Tabla15[[#This Row],[NOMBRE DE LA CAUSA 2019]]</f>
        <v>247</v>
      </c>
      <c r="G249" s="5" t="s">
        <v>743</v>
      </c>
      <c r="I249" s="5" t="s">
        <v>499</v>
      </c>
      <c r="J249" s="1" t="s">
        <v>744</v>
      </c>
      <c r="K249" s="1" t="s">
        <v>740</v>
      </c>
      <c r="L249" s="5" t="s">
        <v>1268</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1269</v>
      </c>
      <c r="C250" s="1">
        <v>1</v>
      </c>
      <c r="D250" s="1">
        <f>+IF(Tabla15[[#This Row],[NOMBRE DE LA CAUSA 2018]]=0,0,1)</f>
        <v>1</v>
      </c>
      <c r="E250" s="1">
        <f>+E249+Tabla15[[#This Row],[NOMBRE DE LA CAUSA 2019]]</f>
        <v>248</v>
      </c>
      <c r="F250" s="1">
        <f>+Tabla15[[#This Row],[0]]*Tabla15[[#This Row],[NOMBRE DE LA CAUSA 2019]]</f>
        <v>248</v>
      </c>
      <c r="G250" s="5" t="s">
        <v>743</v>
      </c>
      <c r="I250" s="5" t="s">
        <v>499</v>
      </c>
      <c r="J250" s="1" t="s">
        <v>744</v>
      </c>
      <c r="K250" s="1" t="s">
        <v>740</v>
      </c>
      <c r="L250" s="5" t="s">
        <v>1270</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1271</v>
      </c>
      <c r="C251" s="1">
        <v>1</v>
      </c>
      <c r="D251" s="1">
        <f>+IF(Tabla15[[#This Row],[NOMBRE DE LA CAUSA 2018]]=0,0,1)</f>
        <v>1</v>
      </c>
      <c r="E251" s="1">
        <f>+E250+Tabla15[[#This Row],[NOMBRE DE LA CAUSA 2019]]</f>
        <v>249</v>
      </c>
      <c r="F251" s="1">
        <f>+Tabla15[[#This Row],[0]]*Tabla15[[#This Row],[NOMBRE DE LA CAUSA 2019]]</f>
        <v>249</v>
      </c>
      <c r="G251" s="5" t="s">
        <v>743</v>
      </c>
      <c r="H251" s="5"/>
      <c r="I251" s="5" t="s">
        <v>499</v>
      </c>
      <c r="J251" s="1" t="s">
        <v>744</v>
      </c>
      <c r="K251" s="1" t="s">
        <v>740</v>
      </c>
      <c r="L251" s="10" t="s">
        <v>1272</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1273</v>
      </c>
      <c r="C252" s="1">
        <v>1</v>
      </c>
      <c r="D252" s="1">
        <f>+IF(Tabla15[[#This Row],[NOMBRE DE LA CAUSA 2018]]=0,0,1)</f>
        <v>1</v>
      </c>
      <c r="E252" s="1">
        <f>+E251+Tabla15[[#This Row],[NOMBRE DE LA CAUSA 2019]]</f>
        <v>250</v>
      </c>
      <c r="F252" s="1">
        <f>+Tabla15[[#This Row],[0]]*Tabla15[[#This Row],[NOMBRE DE LA CAUSA 2019]]</f>
        <v>250</v>
      </c>
      <c r="G252" s="5" t="s">
        <v>743</v>
      </c>
      <c r="I252" s="5" t="s">
        <v>499</v>
      </c>
      <c r="J252" s="1" t="s">
        <v>744</v>
      </c>
      <c r="K252" s="1" t="s">
        <v>740</v>
      </c>
      <c r="L252" s="10" t="s">
        <v>1274</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1275</v>
      </c>
      <c r="C253" s="1">
        <v>1</v>
      </c>
      <c r="D253" s="1">
        <f>+IF(Tabla15[[#This Row],[NOMBRE DE LA CAUSA 2018]]=0,0,1)</f>
        <v>1</v>
      </c>
      <c r="E253" s="1">
        <f>+E252+Tabla15[[#This Row],[NOMBRE DE LA CAUSA 2019]]</f>
        <v>251</v>
      </c>
      <c r="F253" s="1">
        <f>+Tabla15[[#This Row],[0]]*Tabla15[[#This Row],[NOMBRE DE LA CAUSA 2019]]</f>
        <v>251</v>
      </c>
      <c r="G253" s="5" t="s">
        <v>743</v>
      </c>
      <c r="J253" s="1" t="s">
        <v>744</v>
      </c>
      <c r="K253" s="1" t="s">
        <v>740</v>
      </c>
      <c r="L253" s="10" t="s">
        <v>1276</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1277</v>
      </c>
      <c r="C254" s="1">
        <v>1</v>
      </c>
      <c r="D254" s="1">
        <f>+IF(Tabla15[[#This Row],[NOMBRE DE LA CAUSA 2018]]=0,0,1)</f>
        <v>1</v>
      </c>
      <c r="E254" s="1">
        <f>+E253+Tabla15[[#This Row],[NOMBRE DE LA CAUSA 2019]]</f>
        <v>252</v>
      </c>
      <c r="F254" s="1">
        <f>+Tabla15[[#This Row],[0]]*Tabla15[[#This Row],[NOMBRE DE LA CAUSA 2019]]</f>
        <v>252</v>
      </c>
      <c r="G254" s="1" t="s">
        <v>738</v>
      </c>
      <c r="K254" s="5" t="s">
        <v>740</v>
      </c>
      <c r="L254" s="5" t="s">
        <v>1278</v>
      </c>
      <c r="M254" s="4">
        <v>2291</v>
      </c>
      <c r="N254" s="1" t="str">
        <f>+Tabla15[[#This Row],[NOMBRE DE LA CAUSA 2017]]</f>
        <v>ILEGALIDAD DEL ACTO ADMINISTRATIVO QUE NIEGA LICENCIA DE EXPLORACION MINERA</v>
      </c>
    </row>
    <row r="255" spans="1:14" ht="15" customHeight="1" x14ac:dyDescent="0.25">
      <c r="A255" s="1">
        <f>+Tabla15[[#This Row],[1]]</f>
        <v>253</v>
      </c>
      <c r="B255" s="5" t="s">
        <v>1279</v>
      </c>
      <c r="C255" s="1">
        <v>1</v>
      </c>
      <c r="D255" s="1">
        <f>+IF(Tabla15[[#This Row],[NOMBRE DE LA CAUSA 2018]]=0,0,1)</f>
        <v>1</v>
      </c>
      <c r="E255" s="1">
        <f>+E254+Tabla15[[#This Row],[NOMBRE DE LA CAUSA 2019]]</f>
        <v>253</v>
      </c>
      <c r="F255" s="1">
        <f>+Tabla15[[#This Row],[0]]*Tabla15[[#This Row],[NOMBRE DE LA CAUSA 2019]]</f>
        <v>253</v>
      </c>
      <c r="G255" s="1" t="s">
        <v>738</v>
      </c>
      <c r="K255" s="5" t="s">
        <v>740</v>
      </c>
      <c r="L255" s="5" t="s">
        <v>1280</v>
      </c>
      <c r="M255" s="4">
        <v>2292</v>
      </c>
      <c r="N255" s="1" t="str">
        <f>+Tabla15[[#This Row],[NOMBRE DE LA CAUSA 2017]]</f>
        <v>ILEGALIDAD DEL ACTO ADMINISTRATIVO QUE NIEGA LICENCIA DE EXPLOTACION MINERA</v>
      </c>
    </row>
    <row r="256" spans="1:14" ht="15" customHeight="1" x14ac:dyDescent="0.25">
      <c r="A256" s="1">
        <f>+Tabla15[[#This Row],[1]]</f>
        <v>254</v>
      </c>
      <c r="B256" s="8" t="s">
        <v>1281</v>
      </c>
      <c r="C256" s="1">
        <v>1</v>
      </c>
      <c r="D256" s="1">
        <f>+IF(Tabla15[[#This Row],[NOMBRE DE LA CAUSA 2018]]=0,0,1)</f>
        <v>1</v>
      </c>
      <c r="E256" s="1">
        <f>+E255+Tabla15[[#This Row],[NOMBRE DE LA CAUSA 2019]]</f>
        <v>254</v>
      </c>
      <c r="F256" s="1">
        <f>+Tabla15[[#This Row],[0]]*Tabla15[[#This Row],[NOMBRE DE LA CAUSA 2019]]</f>
        <v>254</v>
      </c>
      <c r="G256" s="5" t="s">
        <v>743</v>
      </c>
      <c r="I256" s="5" t="s">
        <v>499</v>
      </c>
      <c r="J256" s="1" t="s">
        <v>744</v>
      </c>
      <c r="K256" s="1" t="s">
        <v>740</v>
      </c>
      <c r="L256" s="10" t="s">
        <v>1282</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1283</v>
      </c>
      <c r="C257" s="1">
        <v>1</v>
      </c>
      <c r="D257" s="1">
        <f>+IF(Tabla15[[#This Row],[NOMBRE DE LA CAUSA 2018]]=0,0,1)</f>
        <v>1</v>
      </c>
      <c r="E257" s="1">
        <f>+E256+Tabla15[[#This Row],[NOMBRE DE LA CAUSA 2019]]</f>
        <v>255</v>
      </c>
      <c r="F257" s="1">
        <f>+Tabla15[[#This Row],[0]]*Tabla15[[#This Row],[NOMBRE DE LA CAUSA 2019]]</f>
        <v>255</v>
      </c>
      <c r="G257" s="5" t="s">
        <v>743</v>
      </c>
      <c r="I257" s="5" t="s">
        <v>499</v>
      </c>
      <c r="J257" s="1" t="s">
        <v>744</v>
      </c>
      <c r="K257" s="1" t="s">
        <v>740</v>
      </c>
      <c r="L257" s="5" t="s">
        <v>1284</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1285</v>
      </c>
      <c r="C258" s="1">
        <v>1</v>
      </c>
      <c r="D258" s="1">
        <f>+IF(Tabla15[[#This Row],[NOMBRE DE LA CAUSA 2018]]=0,0,1)</f>
        <v>1</v>
      </c>
      <c r="E258" s="1">
        <f>+E257+Tabla15[[#This Row],[NOMBRE DE LA CAUSA 2019]]</f>
        <v>256</v>
      </c>
      <c r="F258" s="1">
        <f>+Tabla15[[#This Row],[0]]*Tabla15[[#This Row],[NOMBRE DE LA CAUSA 2019]]</f>
        <v>256</v>
      </c>
      <c r="G258" s="5" t="s">
        <v>743</v>
      </c>
      <c r="I258" s="5" t="s">
        <v>499</v>
      </c>
      <c r="J258" s="1" t="s">
        <v>744</v>
      </c>
      <c r="K258" s="1" t="s">
        <v>740</v>
      </c>
      <c r="L258" s="5" t="s">
        <v>1286</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1287</v>
      </c>
      <c r="C259" s="1">
        <v>1</v>
      </c>
      <c r="D259" s="1">
        <f>+IF(Tabla15[[#This Row],[NOMBRE DE LA CAUSA 2018]]=0,0,1)</f>
        <v>1</v>
      </c>
      <c r="E259" s="1">
        <f>+E258+Tabla15[[#This Row],[NOMBRE DE LA CAUSA 2019]]</f>
        <v>257</v>
      </c>
      <c r="F259" s="1">
        <f>+Tabla15[[#This Row],[0]]*Tabla15[[#This Row],[NOMBRE DE LA CAUSA 2019]]</f>
        <v>257</v>
      </c>
      <c r="G259" s="5" t="s">
        <v>743</v>
      </c>
      <c r="H259" s="5"/>
      <c r="I259" s="5" t="s">
        <v>499</v>
      </c>
      <c r="J259" s="1" t="s">
        <v>744</v>
      </c>
      <c r="K259" s="1" t="s">
        <v>740</v>
      </c>
      <c r="L259" s="5" t="s">
        <v>1288</v>
      </c>
      <c r="M259" s="4">
        <v>1933</v>
      </c>
      <c r="N259" s="1" t="str">
        <f>+Tabla15[[#This Row],[NOMBRE DE LA CAUSA 2017]]</f>
        <v>ILEGALIDAD DEL ACTO ADMINISTRATIVO QUE NIEGA O ADMITE REGISTRO DE CONTRATO</v>
      </c>
    </row>
    <row r="260" spans="1:14" ht="15" customHeight="1" x14ac:dyDescent="0.25">
      <c r="A260" s="1">
        <f>+Tabla15[[#This Row],[1]]</f>
        <v>258</v>
      </c>
      <c r="B260" s="5" t="s">
        <v>1289</v>
      </c>
      <c r="C260" s="1">
        <v>1</v>
      </c>
      <c r="D260" s="1">
        <f>+IF(Tabla15[[#This Row],[NOMBRE DE LA CAUSA 2018]]=0,0,1)</f>
        <v>1</v>
      </c>
      <c r="E260" s="1">
        <f>+E259+Tabla15[[#This Row],[NOMBRE DE LA CAUSA 2019]]</f>
        <v>258</v>
      </c>
      <c r="F260" s="1">
        <f>+Tabla15[[#This Row],[0]]*Tabla15[[#This Row],[NOMBRE DE LA CAUSA 2019]]</f>
        <v>258</v>
      </c>
      <c r="G260" s="5" t="s">
        <v>743</v>
      </c>
      <c r="I260" s="5" t="s">
        <v>499</v>
      </c>
      <c r="J260" s="1" t="s">
        <v>744</v>
      </c>
      <c r="K260" s="1" t="s">
        <v>740</v>
      </c>
      <c r="L260" s="1" t="s">
        <v>1106</v>
      </c>
      <c r="M260" s="4">
        <v>1938</v>
      </c>
      <c r="N260" s="1" t="str">
        <f>+Tabla15[[#This Row],[NOMBRE DE LA CAUSA 2017]]</f>
        <v>ILEGALIDAD DEL ACTO ADMINISTRATIVO QUE NIEGA O APRUEBA CONCILIACION</v>
      </c>
    </row>
    <row r="261" spans="1:14" ht="15" customHeight="1" x14ac:dyDescent="0.25">
      <c r="A261" s="1">
        <f>+Tabla15[[#This Row],[1]]</f>
        <v>259</v>
      </c>
      <c r="B261" s="1" t="s">
        <v>1290</v>
      </c>
      <c r="C261" s="1">
        <v>1</v>
      </c>
      <c r="D261" s="1">
        <f>+IF(Tabla15[[#This Row],[NOMBRE DE LA CAUSA 2018]]=0,0,1)</f>
        <v>1</v>
      </c>
      <c r="E261" s="1">
        <f>+E260+Tabla15[[#This Row],[NOMBRE DE LA CAUSA 2019]]</f>
        <v>259</v>
      </c>
      <c r="F261" s="1">
        <f>+Tabla15[[#This Row],[0]]*Tabla15[[#This Row],[NOMBRE DE LA CAUSA 2019]]</f>
        <v>259</v>
      </c>
      <c r="G261" s="5" t="s">
        <v>743</v>
      </c>
      <c r="I261" s="5" t="s">
        <v>499</v>
      </c>
      <c r="J261" s="1" t="s">
        <v>744</v>
      </c>
      <c r="K261" s="1" t="s">
        <v>740</v>
      </c>
      <c r="L261" s="1" t="s">
        <v>1291</v>
      </c>
      <c r="M261" s="4">
        <v>1940</v>
      </c>
      <c r="N261" s="1" t="str">
        <f>+Tabla15[[#This Row],[NOMBRE DE LA CAUSA 2017]]</f>
        <v>ILEGALIDAD DEL ACTO ADMINISTRATIVO QUE NIEGA O APRUEBA CRUCE DE CUENTAS</v>
      </c>
    </row>
    <row r="262" spans="1:14" ht="15" customHeight="1" x14ac:dyDescent="0.25">
      <c r="A262" s="1">
        <f>+Tabla15[[#This Row],[1]]</f>
        <v>260</v>
      </c>
      <c r="B262" s="1" t="s">
        <v>1292</v>
      </c>
      <c r="C262" s="1">
        <v>1</v>
      </c>
      <c r="D262" s="1">
        <f>+IF(Tabla15[[#This Row],[NOMBRE DE LA CAUSA 2018]]=0,0,1)</f>
        <v>1</v>
      </c>
      <c r="E262" s="1">
        <f>+E261+Tabla15[[#This Row],[NOMBRE DE LA CAUSA 2019]]</f>
        <v>260</v>
      </c>
      <c r="F262" s="1">
        <f>+Tabla15[[#This Row],[0]]*Tabla15[[#This Row],[NOMBRE DE LA CAUSA 2019]]</f>
        <v>260</v>
      </c>
      <c r="G262" s="5" t="s">
        <v>743</v>
      </c>
      <c r="I262" s="5" t="s">
        <v>499</v>
      </c>
      <c r="J262" s="1" t="s">
        <v>744</v>
      </c>
      <c r="K262" s="1" t="s">
        <v>740</v>
      </c>
      <c r="L262" s="5" t="s">
        <v>1293</v>
      </c>
      <c r="M262" s="4">
        <v>1939</v>
      </c>
      <c r="N262" s="1" t="str">
        <f>+Tabla15[[#This Row],[NOMBRE DE LA CAUSA 2017]]</f>
        <v>ILEGALIDAD DEL ACTO ADMINISTRATIVO QUE NIEGA O APRUEBA DACION EN PAGO</v>
      </c>
    </row>
    <row r="263" spans="1:14" ht="15" customHeight="1" x14ac:dyDescent="0.25">
      <c r="A263" s="1">
        <f>+Tabla15[[#This Row],[1]]</f>
        <v>261</v>
      </c>
      <c r="B263" s="5" t="s">
        <v>1294</v>
      </c>
      <c r="C263" s="1">
        <v>1</v>
      </c>
      <c r="D263" s="1">
        <f>+IF(Tabla15[[#This Row],[NOMBRE DE LA CAUSA 2018]]=0,0,1)</f>
        <v>1</v>
      </c>
      <c r="E263" s="1">
        <f>+E262+Tabla15[[#This Row],[NOMBRE DE LA CAUSA 2019]]</f>
        <v>261</v>
      </c>
      <c r="F263" s="1">
        <f>+Tabla15[[#This Row],[0]]*Tabla15[[#This Row],[NOMBRE DE LA CAUSA 2019]]</f>
        <v>261</v>
      </c>
      <c r="G263" s="5" t="s">
        <v>743</v>
      </c>
      <c r="I263" s="5" t="s">
        <v>499</v>
      </c>
      <c r="J263" s="1" t="s">
        <v>744</v>
      </c>
      <c r="K263" s="1" t="s">
        <v>740</v>
      </c>
      <c r="L263" s="5" t="s">
        <v>1295</v>
      </c>
      <c r="M263" s="4">
        <v>1936</v>
      </c>
      <c r="N263" s="1" t="str">
        <f>+Tabla15[[#This Row],[NOMBRE DE LA CAUSA 2017]]</f>
        <v>ILEGALIDAD DEL ACTO ADMINISTRATIVO QUE NIEGA O APRUEBA FACILIDAD DE PAGO</v>
      </c>
    </row>
    <row r="264" spans="1:14" ht="15" customHeight="1" x14ac:dyDescent="0.25">
      <c r="A264" s="1">
        <f>+Tabla15[[#This Row],[1]]</f>
        <v>262</v>
      </c>
      <c r="B264" s="1" t="s">
        <v>1296</v>
      </c>
      <c r="C264" s="1">
        <v>1</v>
      </c>
      <c r="D264" s="1">
        <f>+IF(Tabla15[[#This Row],[NOMBRE DE LA CAUSA 2018]]=0,0,1)</f>
        <v>1</v>
      </c>
      <c r="E264" s="1">
        <f>+E263+Tabla15[[#This Row],[NOMBRE DE LA CAUSA 2019]]</f>
        <v>262</v>
      </c>
      <c r="F264" s="1">
        <f>+Tabla15[[#This Row],[0]]*Tabla15[[#This Row],[NOMBRE DE LA CAUSA 2019]]</f>
        <v>262</v>
      </c>
      <c r="G264" s="1" t="s">
        <v>743</v>
      </c>
      <c r="J264" s="1" t="s">
        <v>744</v>
      </c>
      <c r="K264" s="1" t="s">
        <v>740</v>
      </c>
      <c r="L264" s="1" t="s">
        <v>1297</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1298</v>
      </c>
      <c r="C265" s="1">
        <v>1</v>
      </c>
      <c r="D265" s="1">
        <f>+IF(Tabla15[[#This Row],[NOMBRE DE LA CAUSA 2018]]=0,0,1)</f>
        <v>1</v>
      </c>
      <c r="E265" s="1">
        <f>+E264+Tabla15[[#This Row],[NOMBRE DE LA CAUSA 2019]]</f>
        <v>263</v>
      </c>
      <c r="F265" s="1">
        <f>+Tabla15[[#This Row],[0]]*Tabla15[[#This Row],[NOMBRE DE LA CAUSA 2019]]</f>
        <v>263</v>
      </c>
      <c r="G265" s="1" t="s">
        <v>743</v>
      </c>
      <c r="J265" s="1" t="s">
        <v>744</v>
      </c>
      <c r="K265" s="1" t="s">
        <v>740</v>
      </c>
      <c r="L265" s="1" t="s">
        <v>1299</v>
      </c>
      <c r="M265" s="4">
        <v>53</v>
      </c>
      <c r="N265" s="1" t="str">
        <f>+Tabla15[[#This Row],[NOMBRE DE LA CAUSA 2017]]</f>
        <v>ILEGALIDAD DEL ACTO ADMINISTRATIVO QUE NO ADJUDICA UN BIEN INMUEBLE</v>
      </c>
    </row>
    <row r="266" spans="1:14" ht="15" customHeight="1" x14ac:dyDescent="0.25">
      <c r="A266" s="1">
        <f>+Tabla15[[#This Row],[1]]</f>
        <v>264</v>
      </c>
      <c r="B266" s="5" t="s">
        <v>1300</v>
      </c>
      <c r="C266" s="1">
        <v>1</v>
      </c>
      <c r="D266" s="1">
        <f>+IF(Tabla15[[#This Row],[NOMBRE DE LA CAUSA 2018]]=0,0,1)</f>
        <v>1</v>
      </c>
      <c r="E266" s="1">
        <f>+E265+Tabla15[[#This Row],[NOMBRE DE LA CAUSA 2019]]</f>
        <v>264</v>
      </c>
      <c r="F266" s="1">
        <f>+Tabla15[[#This Row],[0]]*Tabla15[[#This Row],[NOMBRE DE LA CAUSA 2019]]</f>
        <v>264</v>
      </c>
      <c r="G266" s="5" t="s">
        <v>743</v>
      </c>
      <c r="J266" s="1" t="s">
        <v>744</v>
      </c>
      <c r="K266" s="1" t="s">
        <v>740</v>
      </c>
      <c r="L266" s="5" t="s">
        <v>1301</v>
      </c>
      <c r="M266" s="4">
        <v>828</v>
      </c>
      <c r="N266" s="1" t="str">
        <f>+Tabla15[[#This Row],[NOMBRE DE LA CAUSA 2017]]</f>
        <v>ILEGALIDAD DEL ACTO ADMINISTRATIVO QUE NO EFECTUA CORRECCION DE HISTORIA LABORAL</v>
      </c>
    </row>
    <row r="267" spans="1:14" ht="15" customHeight="1" x14ac:dyDescent="0.25">
      <c r="A267" s="1">
        <f>+Tabla15[[#This Row],[1]]</f>
        <v>265</v>
      </c>
      <c r="B267" s="1" t="s">
        <v>1302</v>
      </c>
      <c r="C267" s="1">
        <v>1</v>
      </c>
      <c r="D267" s="1">
        <f>+IF(Tabla15[[#This Row],[NOMBRE DE LA CAUSA 2018]]=0,0,1)</f>
        <v>1</v>
      </c>
      <c r="E267" s="1">
        <f>+E266+Tabla15[[#This Row],[NOMBRE DE LA CAUSA 2019]]</f>
        <v>265</v>
      </c>
      <c r="F267" s="1">
        <f>+Tabla15[[#This Row],[0]]*Tabla15[[#This Row],[NOMBRE DE LA CAUSA 2019]]</f>
        <v>265</v>
      </c>
      <c r="G267" s="1" t="s">
        <v>743</v>
      </c>
      <c r="J267" s="1" t="s">
        <v>744</v>
      </c>
      <c r="K267" s="1" t="s">
        <v>740</v>
      </c>
      <c r="L267" s="1" t="s">
        <v>1303</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1304</v>
      </c>
      <c r="C268" s="1">
        <v>1</v>
      </c>
      <c r="D268" s="1">
        <f>+IF(Tabla15[[#This Row],[NOMBRE DE LA CAUSA 2018]]=0,0,1)</f>
        <v>1</v>
      </c>
      <c r="E268" s="1">
        <f>+E267+Tabla15[[#This Row],[NOMBRE DE LA CAUSA 2019]]</f>
        <v>266</v>
      </c>
      <c r="F268" s="1">
        <f>+Tabla15[[#This Row],[0]]*Tabla15[[#This Row],[NOMBRE DE LA CAUSA 2019]]</f>
        <v>266</v>
      </c>
      <c r="G268" s="1" t="s">
        <v>743</v>
      </c>
      <c r="J268" s="1" t="s">
        <v>744</v>
      </c>
      <c r="K268" s="1" t="s">
        <v>740</v>
      </c>
      <c r="L268" s="1" t="s">
        <v>1305</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1306</v>
      </c>
      <c r="C269" s="1">
        <v>1</v>
      </c>
      <c r="D269" s="1">
        <f>+IF(Tabla15[[#This Row],[NOMBRE DE LA CAUSA 2018]]=0,0,1)</f>
        <v>1</v>
      </c>
      <c r="E269" s="1">
        <f>+E268+Tabla15[[#This Row],[NOMBRE DE LA CAUSA 2019]]</f>
        <v>267</v>
      </c>
      <c r="F269" s="1">
        <f>+Tabla15[[#This Row],[0]]*Tabla15[[#This Row],[NOMBRE DE LA CAUSA 2019]]</f>
        <v>267</v>
      </c>
      <c r="G269" s="1" t="s">
        <v>743</v>
      </c>
      <c r="J269" s="1" t="s">
        <v>744</v>
      </c>
      <c r="K269" s="1" t="s">
        <v>740</v>
      </c>
      <c r="L269" s="1" t="s">
        <v>1307</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1308</v>
      </c>
      <c r="C270" s="1">
        <v>1</v>
      </c>
      <c r="D270" s="1">
        <f>+IF(Tabla15[[#This Row],[NOMBRE DE LA CAUSA 2018]]=0,0,1)</f>
        <v>1</v>
      </c>
      <c r="E270" s="1">
        <f>+E269+Tabla15[[#This Row],[NOMBRE DE LA CAUSA 2019]]</f>
        <v>268</v>
      </c>
      <c r="F270" s="1">
        <f>+Tabla15[[#This Row],[0]]*Tabla15[[#This Row],[NOMBRE DE LA CAUSA 2019]]</f>
        <v>268</v>
      </c>
      <c r="G270" s="1" t="s">
        <v>743</v>
      </c>
      <c r="J270" s="1" t="s">
        <v>744</v>
      </c>
      <c r="K270" s="1" t="s">
        <v>740</v>
      </c>
      <c r="L270" s="1" t="s">
        <v>1309</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1310</v>
      </c>
      <c r="C271" s="1">
        <v>1</v>
      </c>
      <c r="D271" s="1">
        <f>+IF(Tabla15[[#This Row],[NOMBRE DE LA CAUSA 2018]]=0,0,1)</f>
        <v>1</v>
      </c>
      <c r="E271" s="1">
        <f>+E270+Tabla15[[#This Row],[NOMBRE DE LA CAUSA 2019]]</f>
        <v>269</v>
      </c>
      <c r="F271" s="1">
        <f>+Tabla15[[#This Row],[0]]*Tabla15[[#This Row],[NOMBRE DE LA CAUSA 2019]]</f>
        <v>269</v>
      </c>
      <c r="G271" s="1" t="s">
        <v>781</v>
      </c>
      <c r="H271" s="1" t="s">
        <v>1311</v>
      </c>
      <c r="K271" s="1" t="s">
        <v>740</v>
      </c>
      <c r="L271" s="1" t="s">
        <v>1312</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1313</v>
      </c>
      <c r="C272" s="1">
        <v>1</v>
      </c>
      <c r="D272" s="1">
        <f>+IF(Tabla15[[#This Row],[NOMBRE DE LA CAUSA 2018]]=0,0,1)</f>
        <v>1</v>
      </c>
      <c r="E272" s="1">
        <f>+E271+Tabla15[[#This Row],[NOMBRE DE LA CAUSA 2019]]</f>
        <v>270</v>
      </c>
      <c r="F272" s="1">
        <f>+Tabla15[[#This Row],[0]]*Tabla15[[#This Row],[NOMBRE DE LA CAUSA 2019]]</f>
        <v>270</v>
      </c>
      <c r="G272" s="5" t="s">
        <v>743</v>
      </c>
      <c r="J272" s="1" t="s">
        <v>744</v>
      </c>
      <c r="K272" s="5" t="s">
        <v>740</v>
      </c>
      <c r="L272" s="5" t="s">
        <v>1314</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1315</v>
      </c>
      <c r="C273" s="1">
        <v>1</v>
      </c>
      <c r="D273" s="1">
        <f>+IF(Tabla15[[#This Row],[NOMBRE DE LA CAUSA 2018]]=0,0,1)</f>
        <v>1</v>
      </c>
      <c r="E273" s="1">
        <f>+E272+Tabla15[[#This Row],[NOMBRE DE LA CAUSA 2019]]</f>
        <v>271</v>
      </c>
      <c r="F273" s="1">
        <f>+Tabla15[[#This Row],[0]]*Tabla15[[#This Row],[NOMBRE DE LA CAUSA 2019]]</f>
        <v>271</v>
      </c>
      <c r="G273" s="1" t="s">
        <v>738</v>
      </c>
      <c r="I273" s="5" t="s">
        <v>499</v>
      </c>
      <c r="K273" s="5" t="s">
        <v>740</v>
      </c>
      <c r="L273" s="5" t="s">
        <v>1316</v>
      </c>
      <c r="M273" s="31">
        <v>2335</v>
      </c>
      <c r="N273" s="1" t="str">
        <f>+Tabla15[[#This Row],[NOMBRE DE LA CAUSA 2017]]</f>
        <v>ILEGALIDAD DEL ACTO ADMINISTRATIVO QUE PROFIERE LIQUIDACION OFICIAL DE CORRECCION EN ADUANAS</v>
      </c>
    </row>
    <row r="274" spans="1:14" ht="15" customHeight="1" x14ac:dyDescent="0.25">
      <c r="A274" s="1">
        <f>+Tabla15[[#This Row],[1]]</f>
        <v>272</v>
      </c>
      <c r="B274" s="5" t="s">
        <v>1317</v>
      </c>
      <c r="C274" s="1">
        <v>1</v>
      </c>
      <c r="D274" s="1">
        <f>+IF(Tabla15[[#This Row],[NOMBRE DE LA CAUSA 2018]]=0,0,1)</f>
        <v>1</v>
      </c>
      <c r="E274" s="1">
        <f>+E273+Tabla15[[#This Row],[NOMBRE DE LA CAUSA 2019]]</f>
        <v>272</v>
      </c>
      <c r="F274" s="1">
        <f>+Tabla15[[#This Row],[0]]*Tabla15[[#This Row],[NOMBRE DE LA CAUSA 2019]]</f>
        <v>272</v>
      </c>
      <c r="G274" s="5" t="s">
        <v>743</v>
      </c>
      <c r="I274" s="5" t="s">
        <v>499</v>
      </c>
      <c r="J274" s="1" t="s">
        <v>744</v>
      </c>
      <c r="K274" s="1" t="s">
        <v>740</v>
      </c>
      <c r="L274" s="5" t="s">
        <v>1318</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1319</v>
      </c>
      <c r="C275" s="1">
        <v>1</v>
      </c>
      <c r="D275" s="1">
        <f>+IF(Tabla15[[#This Row],[NOMBRE DE LA CAUSA 2018]]=0,0,1)</f>
        <v>1</v>
      </c>
      <c r="E275" s="1">
        <f>+E274+Tabla15[[#This Row],[NOMBRE DE LA CAUSA 2019]]</f>
        <v>273</v>
      </c>
      <c r="F275" s="1">
        <f>+Tabla15[[#This Row],[0]]*Tabla15[[#This Row],[NOMBRE DE LA CAUSA 2019]]</f>
        <v>273</v>
      </c>
      <c r="G275" s="1" t="s">
        <v>738</v>
      </c>
      <c r="K275" s="5" t="s">
        <v>740</v>
      </c>
      <c r="L275" s="5" t="s">
        <v>1320</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1321</v>
      </c>
      <c r="C276" s="1">
        <v>1</v>
      </c>
      <c r="D276" s="1">
        <f>+IF(Tabla15[[#This Row],[NOMBRE DE LA CAUSA 2018]]=0,0,1)</f>
        <v>1</v>
      </c>
      <c r="E276" s="1">
        <f>+E275+Tabla15[[#This Row],[NOMBRE DE LA CAUSA 2019]]</f>
        <v>274</v>
      </c>
      <c r="F276" s="1">
        <f>+Tabla15[[#This Row],[0]]*Tabla15[[#This Row],[NOMBRE DE LA CAUSA 2019]]</f>
        <v>274</v>
      </c>
      <c r="G276" s="1" t="s">
        <v>738</v>
      </c>
      <c r="K276" s="5" t="s">
        <v>740</v>
      </c>
      <c r="L276" s="5" t="s">
        <v>1322</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1323</v>
      </c>
      <c r="C277" s="1">
        <v>1</v>
      </c>
      <c r="D277" s="1">
        <f>+IF(Tabla15[[#This Row],[NOMBRE DE LA CAUSA 2018]]=0,0,1)</f>
        <v>1</v>
      </c>
      <c r="E277" s="1">
        <f>+E276+Tabla15[[#This Row],[NOMBRE DE LA CAUSA 2019]]</f>
        <v>275</v>
      </c>
      <c r="F277" s="1">
        <f>+Tabla15[[#This Row],[0]]*Tabla15[[#This Row],[NOMBRE DE LA CAUSA 2019]]</f>
        <v>275</v>
      </c>
      <c r="G277" s="1" t="s">
        <v>738</v>
      </c>
      <c r="I277" s="5" t="s">
        <v>499</v>
      </c>
      <c r="K277" s="5" t="s">
        <v>740</v>
      </c>
      <c r="L277" s="5" t="s">
        <v>1324</v>
      </c>
      <c r="M277" s="31">
        <v>2331</v>
      </c>
      <c r="N277" s="1" t="str">
        <f>+Tabla15[[#This Row],[NOMBRE DE LA CAUSA 2017]]</f>
        <v>ILEGALIDAD DEL ACTO ADMINISTRATIVO QUE RECHAZA SOLICITUD DEVOLUCION POR PAGO DE LO NO DEBIDO</v>
      </c>
    </row>
    <row r="278" spans="1:14" ht="15" customHeight="1" x14ac:dyDescent="0.25">
      <c r="A278" s="1">
        <f>+Tabla15[[#This Row],[1]]</f>
        <v>276</v>
      </c>
      <c r="B278" s="1" t="s">
        <v>1325</v>
      </c>
      <c r="C278" s="1">
        <v>1</v>
      </c>
      <c r="D278" s="1">
        <f>+IF(Tabla15[[#This Row],[NOMBRE DE LA CAUSA 2018]]=0,0,1)</f>
        <v>1</v>
      </c>
      <c r="E278" s="1">
        <f>+E277+Tabla15[[#This Row],[NOMBRE DE LA CAUSA 2019]]</f>
        <v>276</v>
      </c>
      <c r="F278" s="1">
        <f>+Tabla15[[#This Row],[0]]*Tabla15[[#This Row],[NOMBRE DE LA CAUSA 2019]]</f>
        <v>276</v>
      </c>
      <c r="G278" s="1" t="s">
        <v>743</v>
      </c>
      <c r="J278" s="1" t="s">
        <v>744</v>
      </c>
      <c r="K278" s="1" t="s">
        <v>740</v>
      </c>
      <c r="L278" s="1" t="s">
        <v>1326</v>
      </c>
      <c r="M278" s="4">
        <v>428</v>
      </c>
      <c r="N278" s="1" t="str">
        <f>+Tabla15[[#This Row],[NOMBRE DE LA CAUSA 2017]]</f>
        <v>ILEGALIDAD DEL ACTO ADMINISTRATIVO QUE RECONOCE PENSION - ACCION DE LESIVIDAD</v>
      </c>
    </row>
    <row r="279" spans="1:14" ht="15" customHeight="1" x14ac:dyDescent="0.25">
      <c r="A279" s="1">
        <f>+Tabla15[[#This Row],[1]]</f>
        <v>277</v>
      </c>
      <c r="B279" s="5" t="s">
        <v>1327</v>
      </c>
      <c r="C279" s="1">
        <v>1</v>
      </c>
      <c r="D279" s="1">
        <f>+IF(Tabla15[[#This Row],[NOMBRE DE LA CAUSA 2018]]=0,0,1)</f>
        <v>1</v>
      </c>
      <c r="E279" s="1">
        <f>+E278+Tabla15[[#This Row],[NOMBRE DE LA CAUSA 2019]]</f>
        <v>277</v>
      </c>
      <c r="F279" s="1">
        <f>+Tabla15[[#This Row],[0]]*Tabla15[[#This Row],[NOMBRE DE LA CAUSA 2019]]</f>
        <v>277</v>
      </c>
      <c r="G279" s="5" t="s">
        <v>743</v>
      </c>
      <c r="J279" s="1" t="s">
        <v>744</v>
      </c>
      <c r="K279" s="1" t="s">
        <v>740</v>
      </c>
      <c r="L279" s="5" t="s">
        <v>1328</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1329</v>
      </c>
      <c r="C280" s="1">
        <v>1</v>
      </c>
      <c r="D280" s="1">
        <f>+IF(Tabla15[[#This Row],[NOMBRE DE LA CAUSA 2018]]=0,0,1)</f>
        <v>1</v>
      </c>
      <c r="E280" s="1">
        <f>+E279+Tabla15[[#This Row],[NOMBRE DE LA CAUSA 2019]]</f>
        <v>278</v>
      </c>
      <c r="F280" s="1">
        <f>+Tabla15[[#This Row],[0]]*Tabla15[[#This Row],[NOMBRE DE LA CAUSA 2019]]</f>
        <v>278</v>
      </c>
      <c r="G280" s="1" t="s">
        <v>738</v>
      </c>
      <c r="I280" s="5" t="s">
        <v>1114</v>
      </c>
      <c r="K280" s="5" t="s">
        <v>740</v>
      </c>
      <c r="L280" s="5" t="s">
        <v>1330</v>
      </c>
      <c r="M280" s="30">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1331</v>
      </c>
      <c r="C281" s="1">
        <v>1</v>
      </c>
      <c r="D281" s="1">
        <f>+IF(Tabla15[[#This Row],[NOMBRE DE LA CAUSA 2018]]=0,0,1)</f>
        <v>1</v>
      </c>
      <c r="E281" s="1">
        <f>+E280+Tabla15[[#This Row],[NOMBRE DE LA CAUSA 2019]]</f>
        <v>279</v>
      </c>
      <c r="F281" s="1">
        <f>+Tabla15[[#This Row],[0]]*Tabla15[[#This Row],[NOMBRE DE LA CAUSA 2019]]</f>
        <v>279</v>
      </c>
      <c r="G281" s="1" t="s">
        <v>738</v>
      </c>
      <c r="I281" s="5" t="s">
        <v>1114</v>
      </c>
      <c r="K281" s="5" t="s">
        <v>740</v>
      </c>
      <c r="L281" s="5" t="s">
        <v>1332</v>
      </c>
      <c r="M281" s="30">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1333</v>
      </c>
      <c r="C282" s="1">
        <v>1</v>
      </c>
      <c r="D282" s="1">
        <f>+IF(Tabla15[[#This Row],[NOMBRE DE LA CAUSA 2018]]=0,0,1)</f>
        <v>1</v>
      </c>
      <c r="E282" s="1">
        <f>+E281+Tabla15[[#This Row],[NOMBRE DE LA CAUSA 2019]]</f>
        <v>280</v>
      </c>
      <c r="F282" s="1">
        <f>+Tabla15[[#This Row],[0]]*Tabla15[[#This Row],[NOMBRE DE LA CAUSA 2019]]</f>
        <v>280</v>
      </c>
      <c r="G282" s="1" t="s">
        <v>781</v>
      </c>
      <c r="H282" s="1" t="s">
        <v>1000</v>
      </c>
      <c r="K282" s="1" t="s">
        <v>740</v>
      </c>
      <c r="L282" s="1" t="s">
        <v>1334</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1335</v>
      </c>
      <c r="C283" s="1">
        <v>1</v>
      </c>
      <c r="D283" s="1">
        <f>+IF(Tabla15[[#This Row],[NOMBRE DE LA CAUSA 2018]]=0,0,1)</f>
        <v>1</v>
      </c>
      <c r="E283" s="1">
        <f>+E282+Tabla15[[#This Row],[NOMBRE DE LA CAUSA 2019]]</f>
        <v>281</v>
      </c>
      <c r="F283" s="1">
        <f>+Tabla15[[#This Row],[0]]*Tabla15[[#This Row],[NOMBRE DE LA CAUSA 2019]]</f>
        <v>281</v>
      </c>
      <c r="G283" s="1" t="s">
        <v>743</v>
      </c>
      <c r="J283" s="1" t="s">
        <v>744</v>
      </c>
      <c r="K283" s="1" t="s">
        <v>740</v>
      </c>
      <c r="L283" s="1" t="s">
        <v>1336</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1337</v>
      </c>
      <c r="C284" s="1">
        <v>1</v>
      </c>
      <c r="D284" s="1">
        <f>+IF(Tabla15[[#This Row],[NOMBRE DE LA CAUSA 2018]]=0,0,1)</f>
        <v>1</v>
      </c>
      <c r="E284" s="1">
        <f>+E283+Tabla15[[#This Row],[NOMBRE DE LA CAUSA 2019]]</f>
        <v>282</v>
      </c>
      <c r="F284" s="1">
        <f>+Tabla15[[#This Row],[0]]*Tabla15[[#This Row],[NOMBRE DE LA CAUSA 2019]]</f>
        <v>282</v>
      </c>
      <c r="G284" s="5" t="s">
        <v>743</v>
      </c>
      <c r="J284" s="1" t="s">
        <v>744</v>
      </c>
      <c r="K284" s="1" t="s">
        <v>740</v>
      </c>
      <c r="L284" s="5" t="s">
        <v>1338</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1339</v>
      </c>
      <c r="C285" s="1">
        <v>1</v>
      </c>
      <c r="D285" s="1">
        <f>+IF(Tabla15[[#This Row],[NOMBRE DE LA CAUSA 2018]]=0,0,1)</f>
        <v>1</v>
      </c>
      <c r="E285" s="1">
        <f>+E284+Tabla15[[#This Row],[NOMBRE DE LA CAUSA 2019]]</f>
        <v>283</v>
      </c>
      <c r="F285" s="1">
        <f>+Tabla15[[#This Row],[0]]*Tabla15[[#This Row],[NOMBRE DE LA CAUSA 2019]]</f>
        <v>283</v>
      </c>
      <c r="G285" s="1" t="s">
        <v>781</v>
      </c>
      <c r="H285" s="1" t="s">
        <v>1340</v>
      </c>
      <c r="K285" s="1" t="s">
        <v>740</v>
      </c>
      <c r="L285" s="1" t="s">
        <v>1341</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1342</v>
      </c>
      <c r="C286" s="1">
        <v>1</v>
      </c>
      <c r="D286" s="1">
        <f>+IF(Tabla15[[#This Row],[NOMBRE DE LA CAUSA 2018]]=0,0,1)</f>
        <v>1</v>
      </c>
      <c r="E286" s="1">
        <f>+E285+Tabla15[[#This Row],[NOMBRE DE LA CAUSA 2019]]</f>
        <v>284</v>
      </c>
      <c r="F286" s="1">
        <f>+Tabla15[[#This Row],[0]]*Tabla15[[#This Row],[NOMBRE DE LA CAUSA 2019]]</f>
        <v>284</v>
      </c>
      <c r="G286" s="1" t="s">
        <v>781</v>
      </c>
      <c r="H286" s="1" t="s">
        <v>1340</v>
      </c>
      <c r="K286" s="1" t="s">
        <v>740</v>
      </c>
      <c r="L286" s="1" t="s">
        <v>1343</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1344</v>
      </c>
      <c r="C287" s="1">
        <v>1</v>
      </c>
      <c r="D287" s="1">
        <f>+IF(Tabla15[[#This Row],[NOMBRE DE LA CAUSA 2018]]=0,0,1)</f>
        <v>1</v>
      </c>
      <c r="E287" s="1">
        <f>+E286+Tabla15[[#This Row],[NOMBRE DE LA CAUSA 2019]]</f>
        <v>285</v>
      </c>
      <c r="F287" s="1">
        <f>+Tabla15[[#This Row],[0]]*Tabla15[[#This Row],[NOMBRE DE LA CAUSA 2019]]</f>
        <v>285</v>
      </c>
      <c r="G287" s="1" t="s">
        <v>743</v>
      </c>
      <c r="J287" s="1" t="s">
        <v>744</v>
      </c>
      <c r="K287" s="1" t="s">
        <v>740</v>
      </c>
      <c r="L287" s="1" t="s">
        <v>1345</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1346</v>
      </c>
      <c r="C288" s="1">
        <v>1</v>
      </c>
      <c r="D288" s="1">
        <f>+IF(Tabla15[[#This Row],[NOMBRE DE LA CAUSA 2018]]=0,0,1)</f>
        <v>1</v>
      </c>
      <c r="E288" s="1">
        <f>+E287+Tabla15[[#This Row],[NOMBRE DE LA CAUSA 2019]]</f>
        <v>286</v>
      </c>
      <c r="F288" s="1">
        <f>+Tabla15[[#This Row],[0]]*Tabla15[[#This Row],[NOMBRE DE LA CAUSA 2019]]</f>
        <v>286</v>
      </c>
      <c r="G288" s="1" t="s">
        <v>743</v>
      </c>
      <c r="J288" s="1" t="s">
        <v>744</v>
      </c>
      <c r="K288" s="1" t="s">
        <v>740</v>
      </c>
      <c r="L288" s="1" t="s">
        <v>1347</v>
      </c>
      <c r="M288" s="4">
        <v>541</v>
      </c>
      <c r="N288" s="1" t="str">
        <f>+Tabla15[[#This Row],[NOMBRE DE LA CAUSA 2017]]</f>
        <v>ILEGALIDAD DEL ACTO ADMINISTRATIVO QUE SUSPENDE EL PAGO DE PENSION</v>
      </c>
    </row>
    <row r="289" spans="1:14" ht="15" customHeight="1" x14ac:dyDescent="0.25">
      <c r="A289" s="1">
        <f>+Tabla15[[#This Row],[1]]</f>
        <v>287</v>
      </c>
      <c r="B289" s="1" t="s">
        <v>1348</v>
      </c>
      <c r="C289" s="1">
        <v>1</v>
      </c>
      <c r="D289" s="1">
        <f>+IF(Tabla15[[#This Row],[NOMBRE DE LA CAUSA 2018]]=0,0,1)</f>
        <v>1</v>
      </c>
      <c r="E289" s="1">
        <f>+E288+Tabla15[[#This Row],[NOMBRE DE LA CAUSA 2019]]</f>
        <v>287</v>
      </c>
      <c r="F289" s="1">
        <f>+Tabla15[[#This Row],[0]]*Tabla15[[#This Row],[NOMBRE DE LA CAUSA 2019]]</f>
        <v>287</v>
      </c>
      <c r="G289" s="1" t="s">
        <v>738</v>
      </c>
      <c r="K289" s="1" t="s">
        <v>740</v>
      </c>
      <c r="L289" s="1" t="s">
        <v>1349</v>
      </c>
      <c r="M289" s="4">
        <v>2169</v>
      </c>
      <c r="N289" s="1" t="str">
        <f>+Tabla15[[#This Row],[NOMBRE DE LA CAUSA 2017]]</f>
        <v>IMPOSICION INJUSTA DE MEDIDA DE ASEGURAMIENTO NO PRIVATIVA DE LA LIBERTAD</v>
      </c>
    </row>
    <row r="290" spans="1:14" ht="15" customHeight="1" x14ac:dyDescent="0.25">
      <c r="A290" s="1">
        <f>+Tabla15[[#This Row],[1]]</f>
        <v>288</v>
      </c>
      <c r="B290" s="1" t="s">
        <v>1350</v>
      </c>
      <c r="C290" s="1">
        <v>1</v>
      </c>
      <c r="D290" s="1">
        <f>+IF(Tabla15[[#This Row],[NOMBRE DE LA CAUSA 2018]]=0,0,1)</f>
        <v>1</v>
      </c>
      <c r="E290" s="1">
        <f>+E289+Tabla15[[#This Row],[NOMBRE DE LA CAUSA 2019]]</f>
        <v>288</v>
      </c>
      <c r="F290" s="1">
        <f>+Tabla15[[#This Row],[0]]*Tabla15[[#This Row],[NOMBRE DE LA CAUSA 2019]]</f>
        <v>288</v>
      </c>
      <c r="G290" s="1" t="s">
        <v>743</v>
      </c>
      <c r="J290" s="1" t="s">
        <v>744</v>
      </c>
      <c r="K290" s="1" t="s">
        <v>740</v>
      </c>
      <c r="L290" s="1" t="s">
        <v>1351</v>
      </c>
      <c r="M290" s="4">
        <v>457</v>
      </c>
      <c r="N290" s="1" t="str">
        <f>+Tabla15[[#This Row],[NOMBRE DE LA CAUSA 2017]]</f>
        <v>INCONSTITUCIONALIDAD DEL ACTO ADMINISTRATIVO</v>
      </c>
    </row>
    <row r="291" spans="1:14" ht="15" customHeight="1" x14ac:dyDescent="0.25">
      <c r="A291" s="1">
        <f>+Tabla15[[#This Row],[1]]</f>
        <v>289</v>
      </c>
      <c r="B291" s="1" t="s">
        <v>1352</v>
      </c>
      <c r="C291" s="1">
        <v>1</v>
      </c>
      <c r="D291" s="1">
        <f>+IF(Tabla15[[#This Row],[NOMBRE DE LA CAUSA 2018]]=0,0,1)</f>
        <v>1</v>
      </c>
      <c r="E291" s="1">
        <f>+E290+Tabla15[[#This Row],[NOMBRE DE LA CAUSA 2019]]</f>
        <v>289</v>
      </c>
      <c r="F291" s="1">
        <f>+Tabla15[[#This Row],[0]]*Tabla15[[#This Row],[NOMBRE DE LA CAUSA 2019]]</f>
        <v>289</v>
      </c>
      <c r="G291" s="1" t="s">
        <v>781</v>
      </c>
      <c r="H291" s="1" t="s">
        <v>1353</v>
      </c>
      <c r="K291" s="1" t="s">
        <v>740</v>
      </c>
      <c r="L291" s="1" t="s">
        <v>1354</v>
      </c>
      <c r="M291" s="4">
        <v>2152</v>
      </c>
      <c r="N291" s="1" t="str">
        <f>+Tabla15[[#This Row],[NOMBRE DE LA CAUSA 2017]]</f>
        <v>INCUMPLIMIENTO DE ACUERDO CONCILIATORIO</v>
      </c>
    </row>
    <row r="292" spans="1:14" ht="15" customHeight="1" x14ac:dyDescent="0.25">
      <c r="A292" s="1">
        <f>+Tabla15[[#This Row],[1]]</f>
        <v>290</v>
      </c>
      <c r="B292" s="1" t="s">
        <v>1355</v>
      </c>
      <c r="C292" s="1">
        <v>1</v>
      </c>
      <c r="D292" s="1">
        <f>+IF(Tabla15[[#This Row],[NOMBRE DE LA CAUSA 2018]]=0,0,1)</f>
        <v>1</v>
      </c>
      <c r="E292" s="1">
        <f>+E291+Tabla15[[#This Row],[NOMBRE DE LA CAUSA 2019]]</f>
        <v>290</v>
      </c>
      <c r="F292" s="1">
        <f>+Tabla15[[#This Row],[0]]*Tabla15[[#This Row],[NOMBRE DE LA CAUSA 2019]]</f>
        <v>290</v>
      </c>
      <c r="G292" s="1" t="s">
        <v>738</v>
      </c>
      <c r="K292" s="1" t="s">
        <v>740</v>
      </c>
      <c r="L292" s="5" t="s">
        <v>1356</v>
      </c>
      <c r="M292" s="4">
        <v>2027</v>
      </c>
      <c r="N292" s="1" t="str">
        <f>+Tabla15[[#This Row],[NOMBRE DE LA CAUSA 2017]]</f>
        <v>INCUMPLIMIENTO DE LA OBLIGACION DE CONSTITUCION DE GARANTIAS CONTRACTUALES</v>
      </c>
    </row>
    <row r="293" spans="1:14" ht="15" customHeight="1" x14ac:dyDescent="0.25">
      <c r="A293" s="1">
        <f>+Tabla15[[#This Row],[1]]</f>
        <v>291</v>
      </c>
      <c r="B293" s="5" t="s">
        <v>1357</v>
      </c>
      <c r="C293" s="1">
        <v>1</v>
      </c>
      <c r="D293" s="1">
        <f>+IF(Tabla15[[#This Row],[NOMBRE DE LA CAUSA 2018]]=0,0,1)</f>
        <v>1</v>
      </c>
      <c r="E293" s="1">
        <f>+E292+Tabla15[[#This Row],[NOMBRE DE LA CAUSA 2019]]</f>
        <v>291</v>
      </c>
      <c r="F293" s="1">
        <f>+Tabla15[[#This Row],[0]]*Tabla15[[#This Row],[NOMBRE DE LA CAUSA 2019]]</f>
        <v>291</v>
      </c>
      <c r="G293" s="5" t="s">
        <v>743</v>
      </c>
      <c r="J293" s="1" t="s">
        <v>744</v>
      </c>
      <c r="K293" s="1" t="s">
        <v>740</v>
      </c>
      <c r="L293" s="5" t="s">
        <v>1358</v>
      </c>
      <c r="M293" s="4">
        <v>835</v>
      </c>
      <c r="N293" s="1" t="str">
        <f>+Tabla15[[#This Row],[NOMBRE DE LA CAUSA 2017]]</f>
        <v>INCUMPLIMIENTO DE LA OBLIGACION DE SUSCRIBIR CONTRATO DE SEGURO</v>
      </c>
    </row>
    <row r="294" spans="1:14" ht="15" customHeight="1" x14ac:dyDescent="0.25">
      <c r="A294" s="1">
        <f>+Tabla15[[#This Row],[1]]</f>
        <v>292</v>
      </c>
      <c r="B294" s="1" t="s">
        <v>1359</v>
      </c>
      <c r="C294" s="1">
        <v>1</v>
      </c>
      <c r="D294" s="1">
        <f>+IF(Tabla15[[#This Row],[NOMBRE DE LA CAUSA 2018]]=0,0,1)</f>
        <v>1</v>
      </c>
      <c r="E294" s="1">
        <f>+E293+Tabla15[[#This Row],[NOMBRE DE LA CAUSA 2019]]</f>
        <v>292</v>
      </c>
      <c r="F294" s="1">
        <f>+Tabla15[[#This Row],[0]]*Tabla15[[#This Row],[NOMBRE DE LA CAUSA 2019]]</f>
        <v>292</v>
      </c>
      <c r="G294" s="1" t="s">
        <v>743</v>
      </c>
      <c r="J294" s="1" t="s">
        <v>744</v>
      </c>
      <c r="K294" s="1" t="s">
        <v>740</v>
      </c>
      <c r="L294" s="1" t="s">
        <v>1360</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1361</v>
      </c>
      <c r="C295" s="1">
        <v>1</v>
      </c>
      <c r="D295" s="1">
        <f>+IF(Tabla15[[#This Row],[NOMBRE DE LA CAUSA 2018]]=0,0,1)</f>
        <v>1</v>
      </c>
      <c r="E295" s="1">
        <f>+E294+Tabla15[[#This Row],[NOMBRE DE LA CAUSA 2019]]</f>
        <v>293</v>
      </c>
      <c r="F295" s="1">
        <f>+Tabla15[[#This Row],[0]]*Tabla15[[#This Row],[NOMBRE DE LA CAUSA 2019]]</f>
        <v>293</v>
      </c>
      <c r="G295" s="1" t="s">
        <v>781</v>
      </c>
      <c r="H295" s="1" t="s">
        <v>1353</v>
      </c>
      <c r="K295" s="1" t="s">
        <v>740</v>
      </c>
      <c r="L295" s="1" t="s">
        <v>1362</v>
      </c>
      <c r="M295" s="4">
        <v>2153</v>
      </c>
      <c r="N295" s="1" t="str">
        <f>+Tabla15[[#This Row],[NOMBRE DE LA CAUSA 2017]]</f>
        <v>INCUMPLIMIENTO DE LAUDO ARBITRAL</v>
      </c>
    </row>
    <row r="296" spans="1:14" ht="15" customHeight="1" x14ac:dyDescent="0.25">
      <c r="A296" s="1">
        <f>+Tabla15[[#This Row],[1]]</f>
        <v>294</v>
      </c>
      <c r="B296" s="1" t="s">
        <v>1363</v>
      </c>
      <c r="C296" s="1">
        <v>1</v>
      </c>
      <c r="D296" s="1">
        <f>+IF(Tabla15[[#This Row],[NOMBRE DE LA CAUSA 2018]]=0,0,1)</f>
        <v>1</v>
      </c>
      <c r="E296" s="1">
        <f>+E295+Tabla15[[#This Row],[NOMBRE DE LA CAUSA 2019]]</f>
        <v>294</v>
      </c>
      <c r="F296" s="1">
        <f>+Tabla15[[#This Row],[0]]*Tabla15[[#This Row],[NOMBRE DE LA CAUSA 2019]]</f>
        <v>294</v>
      </c>
      <c r="G296" s="1" t="s">
        <v>743</v>
      </c>
      <c r="J296" s="1" t="s">
        <v>744</v>
      </c>
      <c r="K296" s="1" t="s">
        <v>740</v>
      </c>
      <c r="L296" s="1" t="s">
        <v>1364</v>
      </c>
      <c r="M296" s="4">
        <v>371</v>
      </c>
      <c r="N296" s="1" t="str">
        <f>+Tabla15[[#This Row],[NOMBRE DE LA CAUSA 2017]]</f>
        <v>INCUMPLIMIENTO DE NORMA JURIDICA</v>
      </c>
    </row>
    <row r="297" spans="1:14" ht="15" customHeight="1" x14ac:dyDescent="0.25">
      <c r="A297" s="1">
        <f>+Tabla15[[#This Row],[1]]</f>
        <v>295</v>
      </c>
      <c r="B297" s="5" t="s">
        <v>1365</v>
      </c>
      <c r="C297" s="1">
        <v>1</v>
      </c>
      <c r="D297" s="1">
        <f>+IF(Tabla15[[#This Row],[NOMBRE DE LA CAUSA 2018]]=0,0,1)</f>
        <v>1</v>
      </c>
      <c r="E297" s="1">
        <f>+E296+Tabla15[[#This Row],[NOMBRE DE LA CAUSA 2019]]</f>
        <v>295</v>
      </c>
      <c r="F297" s="1">
        <f>+Tabla15[[#This Row],[0]]*Tabla15[[#This Row],[NOMBRE DE LA CAUSA 2019]]</f>
        <v>295</v>
      </c>
      <c r="G297" s="1" t="s">
        <v>738</v>
      </c>
      <c r="K297" s="5" t="s">
        <v>740</v>
      </c>
      <c r="L297" s="5" t="s">
        <v>1366</v>
      </c>
      <c r="M297" s="4">
        <v>2306</v>
      </c>
      <c r="N297" s="1" t="str">
        <f>+Tabla15[[#This Row],[NOMBRE DE LA CAUSA 2017]]</f>
        <v>INCUMPLIMIENTO DE REQUISITOS PARA DESIGNACION DE LIQUIDADOR</v>
      </c>
    </row>
    <row r="298" spans="1:14" ht="15" customHeight="1" x14ac:dyDescent="0.25">
      <c r="A298" s="1">
        <f>+Tabla15[[#This Row],[1]]</f>
        <v>296</v>
      </c>
      <c r="B298" s="1" t="s">
        <v>1367</v>
      </c>
      <c r="C298" s="1">
        <v>1</v>
      </c>
      <c r="D298" s="1">
        <f>+IF(Tabla15[[#This Row],[NOMBRE DE LA CAUSA 2018]]=0,0,1)</f>
        <v>1</v>
      </c>
      <c r="E298" s="1">
        <f>+E297+Tabla15[[#This Row],[NOMBRE DE LA CAUSA 2019]]</f>
        <v>296</v>
      </c>
      <c r="F298" s="1">
        <f>+Tabla15[[#This Row],[0]]*Tabla15[[#This Row],[NOMBRE DE LA CAUSA 2019]]</f>
        <v>296</v>
      </c>
      <c r="G298" s="1" t="s">
        <v>781</v>
      </c>
      <c r="H298" s="1" t="s">
        <v>1353</v>
      </c>
      <c r="K298" s="1" t="s">
        <v>740</v>
      </c>
      <c r="L298" s="1" t="s">
        <v>1368</v>
      </c>
      <c r="M298" s="4">
        <v>2151</v>
      </c>
      <c r="N298" s="1" t="str">
        <f>+Tabla15[[#This Row],[NOMBRE DE LA CAUSA 2017]]</f>
        <v>INCUMPLIMIENTO DE SENTENCIA JUDICIAL</v>
      </c>
    </row>
    <row r="299" spans="1:14" ht="15" customHeight="1" x14ac:dyDescent="0.25">
      <c r="A299" s="1">
        <f>+Tabla15[[#This Row],[1]]</f>
        <v>297</v>
      </c>
      <c r="B299" s="1" t="s">
        <v>1369</v>
      </c>
      <c r="C299" s="1">
        <v>1</v>
      </c>
      <c r="D299" s="1">
        <f>+IF(Tabla15[[#This Row],[NOMBRE DE LA CAUSA 2018]]=0,0,1)</f>
        <v>1</v>
      </c>
      <c r="E299" s="1">
        <f>+E298+Tabla15[[#This Row],[NOMBRE DE LA CAUSA 2019]]</f>
        <v>297</v>
      </c>
      <c r="F299" s="1">
        <f>+Tabla15[[#This Row],[0]]*Tabla15[[#This Row],[NOMBRE DE LA CAUSA 2019]]</f>
        <v>297</v>
      </c>
      <c r="G299" s="1" t="s">
        <v>743</v>
      </c>
      <c r="J299" s="1" t="s">
        <v>744</v>
      </c>
      <c r="K299" s="1" t="s">
        <v>740</v>
      </c>
      <c r="L299" s="1" t="s">
        <v>1370</v>
      </c>
      <c r="M299" s="4">
        <v>807</v>
      </c>
      <c r="N299" s="1" t="str">
        <f>+Tabla15[[#This Row],[NOMBRE DE LA CAUSA 2017]]</f>
        <v>INCUMPLIMIENTO DEL ACTO ADMINISTRATIVO QUE LIQUIDA UN CONTRATO</v>
      </c>
    </row>
    <row r="300" spans="1:14" ht="15" customHeight="1" x14ac:dyDescent="0.25">
      <c r="A300" s="1">
        <f>+Tabla15[[#This Row],[1]]</f>
        <v>298</v>
      </c>
      <c r="B300" s="1" t="s">
        <v>1371</v>
      </c>
      <c r="C300" s="1">
        <v>1</v>
      </c>
      <c r="D300" s="1">
        <f>+IF(Tabla15[[#This Row],[NOMBRE DE LA CAUSA 2018]]=0,0,1)</f>
        <v>1</v>
      </c>
      <c r="E300" s="1">
        <f>+E299+Tabla15[[#This Row],[NOMBRE DE LA CAUSA 2019]]</f>
        <v>298</v>
      </c>
      <c r="F300" s="1">
        <f>+Tabla15[[#This Row],[0]]*Tabla15[[#This Row],[NOMBRE DE LA CAUSA 2019]]</f>
        <v>298</v>
      </c>
      <c r="G300" s="1" t="s">
        <v>781</v>
      </c>
      <c r="H300" s="1" t="s">
        <v>1372</v>
      </c>
      <c r="K300" s="1" t="s">
        <v>740</v>
      </c>
      <c r="L300" s="1" t="s">
        <v>1373</v>
      </c>
      <c r="M300" s="4">
        <v>2028</v>
      </c>
      <c r="N300" s="1" t="str">
        <f>+Tabla15[[#This Row],[NOMBRE DE LA CAUSA 2017]]</f>
        <v>INCUMPLIMIENTO DEL CONTRATO POR EJECUCION PARCIAL DE PRESTACIONES</v>
      </c>
    </row>
    <row r="301" spans="1:14" ht="15" customHeight="1" x14ac:dyDescent="0.25">
      <c r="A301" s="1">
        <f>+Tabla15[[#This Row],[1]]</f>
        <v>299</v>
      </c>
      <c r="B301" s="1" t="s">
        <v>1374</v>
      </c>
      <c r="C301" s="1">
        <v>1</v>
      </c>
      <c r="D301" s="1">
        <f>+IF(Tabla15[[#This Row],[NOMBRE DE LA CAUSA 2018]]=0,0,1)</f>
        <v>1</v>
      </c>
      <c r="E301" s="1">
        <f>+E300+Tabla15[[#This Row],[NOMBRE DE LA CAUSA 2019]]</f>
        <v>299</v>
      </c>
      <c r="F301" s="1">
        <f>+Tabla15[[#This Row],[0]]*Tabla15[[#This Row],[NOMBRE DE LA CAUSA 2019]]</f>
        <v>299</v>
      </c>
      <c r="G301" s="1" t="s">
        <v>781</v>
      </c>
      <c r="H301" s="1" t="s">
        <v>1372</v>
      </c>
      <c r="K301" s="1" t="s">
        <v>740</v>
      </c>
      <c r="L301" s="1" t="s">
        <v>1375</v>
      </c>
      <c r="M301" s="4">
        <v>2029</v>
      </c>
      <c r="N301" s="1" t="str">
        <f>+Tabla15[[#This Row],[NOMBRE DE LA CAUSA 2017]]</f>
        <v>INCUMPLIMIENTO DEL CONTRATO POR EJECUCION TARDIA DE PRESTACIONES</v>
      </c>
    </row>
    <row r="302" spans="1:14" ht="15" customHeight="1" x14ac:dyDescent="0.25">
      <c r="A302" s="1">
        <f>+Tabla15[[#This Row],[1]]</f>
        <v>300</v>
      </c>
      <c r="B302" s="1" t="s">
        <v>1376</v>
      </c>
      <c r="C302" s="1">
        <v>1</v>
      </c>
      <c r="D302" s="1">
        <f>+IF(Tabla15[[#This Row],[NOMBRE DE LA CAUSA 2018]]=0,0,1)</f>
        <v>1</v>
      </c>
      <c r="E302" s="1">
        <f>+E301+Tabla15[[#This Row],[NOMBRE DE LA CAUSA 2019]]</f>
        <v>300</v>
      </c>
      <c r="F302" s="1">
        <f>+Tabla15[[#This Row],[0]]*Tabla15[[#This Row],[NOMBRE DE LA CAUSA 2019]]</f>
        <v>300</v>
      </c>
      <c r="G302" s="1" t="s">
        <v>781</v>
      </c>
      <c r="H302" s="1" t="s">
        <v>1372</v>
      </c>
      <c r="K302" s="1" t="s">
        <v>740</v>
      </c>
      <c r="L302" s="1" t="s">
        <v>1377</v>
      </c>
      <c r="M302" s="4">
        <v>2310</v>
      </c>
      <c r="N302" s="1" t="str">
        <f>+Tabla15[[#This Row],[NOMBRE DE LA CAUSA 2017]]</f>
        <v>INCUMPLIMIENTO DEL CONTRATO POR INDEBIDA INTERPRETACION</v>
      </c>
    </row>
    <row r="303" spans="1:14" ht="15" customHeight="1" x14ac:dyDescent="0.25">
      <c r="A303" s="1">
        <f>+Tabla15[[#This Row],[1]]</f>
        <v>301</v>
      </c>
      <c r="B303" s="1" t="s">
        <v>1378</v>
      </c>
      <c r="C303" s="1">
        <v>1</v>
      </c>
      <c r="D303" s="1">
        <f>+IF(Tabla15[[#This Row],[NOMBRE DE LA CAUSA 2018]]=0,0,1)</f>
        <v>1</v>
      </c>
      <c r="E303" s="1">
        <f>+E302+Tabla15[[#This Row],[NOMBRE DE LA CAUSA 2019]]</f>
        <v>301</v>
      </c>
      <c r="F303" s="1">
        <f>+Tabla15[[#This Row],[0]]*Tabla15[[#This Row],[NOMBRE DE LA CAUSA 2019]]</f>
        <v>301</v>
      </c>
      <c r="G303" s="1" t="s">
        <v>781</v>
      </c>
      <c r="H303" s="1" t="s">
        <v>1372</v>
      </c>
      <c r="K303" s="1" t="s">
        <v>740</v>
      </c>
      <c r="L303" s="1" t="s">
        <v>1379</v>
      </c>
      <c r="M303" s="4">
        <v>2030</v>
      </c>
      <c r="N303" s="1" t="str">
        <f>+Tabla15[[#This Row],[NOMBRE DE LA CAUSA 2017]]</f>
        <v>INCUMPLIMIENTO DEL CONTRATO POR NO EJECUCION DE PRESTACIONES</v>
      </c>
    </row>
    <row r="304" spans="1:14" ht="15" customHeight="1" x14ac:dyDescent="0.25">
      <c r="A304" s="1">
        <f>+Tabla15[[#This Row],[1]]</f>
        <v>302</v>
      </c>
      <c r="B304" s="1" t="s">
        <v>1380</v>
      </c>
      <c r="C304" s="1">
        <v>1</v>
      </c>
      <c r="D304" s="1">
        <f>+IF(Tabla15[[#This Row],[NOMBRE DE LA CAUSA 2018]]=0,0,1)</f>
        <v>1</v>
      </c>
      <c r="E304" s="1">
        <f>+E303+Tabla15[[#This Row],[NOMBRE DE LA CAUSA 2019]]</f>
        <v>302</v>
      </c>
      <c r="F304" s="1">
        <f>+Tabla15[[#This Row],[0]]*Tabla15[[#This Row],[NOMBRE DE LA CAUSA 2019]]</f>
        <v>302</v>
      </c>
      <c r="G304" s="1" t="s">
        <v>781</v>
      </c>
      <c r="H304" s="1" t="s">
        <v>1372</v>
      </c>
      <c r="K304" s="1" t="s">
        <v>740</v>
      </c>
      <c r="L304" s="1" t="s">
        <v>1381</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1382</v>
      </c>
      <c r="C305" s="1">
        <v>1</v>
      </c>
      <c r="D305" s="1">
        <f>+IF(Tabla15[[#This Row],[NOMBRE DE LA CAUSA 2018]]=0,0,1)</f>
        <v>1</v>
      </c>
      <c r="E305" s="1">
        <f>+E304+Tabla15[[#This Row],[NOMBRE DE LA CAUSA 2019]]</f>
        <v>303</v>
      </c>
      <c r="F305" s="1">
        <f>+Tabla15[[#This Row],[0]]*Tabla15[[#This Row],[NOMBRE DE LA CAUSA 2019]]</f>
        <v>303</v>
      </c>
      <c r="G305" s="1" t="s">
        <v>781</v>
      </c>
      <c r="H305" s="1" t="s">
        <v>1372</v>
      </c>
      <c r="K305" s="1" t="s">
        <v>740</v>
      </c>
      <c r="L305" s="1" t="s">
        <v>1383</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1384</v>
      </c>
      <c r="C306" s="1">
        <v>1</v>
      </c>
      <c r="D306" s="1">
        <f>+IF(Tabla15[[#This Row],[NOMBRE DE LA CAUSA 2018]]=0,0,1)</f>
        <v>1</v>
      </c>
      <c r="E306" s="1">
        <f>+E305+Tabla15[[#This Row],[NOMBRE DE LA CAUSA 2019]]</f>
        <v>304</v>
      </c>
      <c r="F306" s="1">
        <f>+Tabla15[[#This Row],[0]]*Tabla15[[#This Row],[NOMBRE DE LA CAUSA 2019]]</f>
        <v>304</v>
      </c>
      <c r="G306" s="1" t="s">
        <v>743</v>
      </c>
      <c r="J306" s="1" t="s">
        <v>744</v>
      </c>
      <c r="K306" s="1" t="s">
        <v>740</v>
      </c>
      <c r="L306" s="1" t="s">
        <v>1385</v>
      </c>
      <c r="M306" s="4">
        <v>172</v>
      </c>
      <c r="N306" s="1" t="str">
        <f>+Tabla15[[#This Row],[NOMBRE DE LA CAUSA 2017]]</f>
        <v>INCUMPLIMIENTO DEL DEBER DE LIQUIDAR EL CONTRATO</v>
      </c>
    </row>
    <row r="307" spans="1:14" ht="15" customHeight="1" x14ac:dyDescent="0.25">
      <c r="A307" s="1">
        <f>+Tabla15[[#This Row],[1]]</f>
        <v>305</v>
      </c>
      <c r="B307" s="5" t="s">
        <v>1386</v>
      </c>
      <c r="C307" s="1">
        <v>1</v>
      </c>
      <c r="D307" s="1">
        <f>+IF(Tabla15[[#This Row],[NOMBRE DE LA CAUSA 2018]]=0,0,1)</f>
        <v>1</v>
      </c>
      <c r="E307" s="1">
        <f>+E306+Tabla15[[#This Row],[NOMBRE DE LA CAUSA 2019]]</f>
        <v>305</v>
      </c>
      <c r="F307" s="1">
        <f>+Tabla15[[#This Row],[0]]*Tabla15[[#This Row],[NOMBRE DE LA CAUSA 2019]]</f>
        <v>305</v>
      </c>
      <c r="G307" s="1" t="s">
        <v>738</v>
      </c>
      <c r="I307" s="5" t="s">
        <v>739</v>
      </c>
      <c r="K307" s="5" t="s">
        <v>740</v>
      </c>
      <c r="L307" s="5" t="s">
        <v>1387</v>
      </c>
      <c r="M307" s="4">
        <v>2317</v>
      </c>
      <c r="N307" s="1" t="str">
        <f>+Tabla15[[#This Row],[NOMBRE DE LA CAUSA 2017]]</f>
        <v>INCUMPLIMIENTO DEL DEBER DE PROTECCION A LA HONRA Y BUEN NOMBRE</v>
      </c>
    </row>
    <row r="308" spans="1:14" ht="15" customHeight="1" x14ac:dyDescent="0.25">
      <c r="A308" s="1">
        <f>+Tabla15[[#This Row],[1]]</f>
        <v>306</v>
      </c>
      <c r="B308" s="5" t="s">
        <v>1388</v>
      </c>
      <c r="C308" s="1">
        <v>1</v>
      </c>
      <c r="D308" s="1">
        <f>+IF(Tabla15[[#This Row],[NOMBRE DE LA CAUSA 2018]]=0,0,1)</f>
        <v>1</v>
      </c>
      <c r="E308" s="1">
        <f>+E307+Tabla15[[#This Row],[NOMBRE DE LA CAUSA 2019]]</f>
        <v>306</v>
      </c>
      <c r="F308" s="1">
        <f>+Tabla15[[#This Row],[0]]*Tabla15[[#This Row],[NOMBRE DE LA CAUSA 2019]]</f>
        <v>306</v>
      </c>
      <c r="G308" s="1" t="s">
        <v>738</v>
      </c>
      <c r="K308" s="5" t="s">
        <v>740</v>
      </c>
      <c r="L308" s="5" t="s">
        <v>1389</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1390</v>
      </c>
      <c r="C309" s="1">
        <v>1</v>
      </c>
      <c r="D309" s="1">
        <f>+IF(Tabla15[[#This Row],[NOMBRE DE LA CAUSA 2018]]=0,0,1)</f>
        <v>1</v>
      </c>
      <c r="E309" s="1">
        <f>+E308+Tabla15[[#This Row],[NOMBRE DE LA CAUSA 2019]]</f>
        <v>307</v>
      </c>
      <c r="F309" s="1">
        <f>+Tabla15[[#This Row],[0]]*Tabla15[[#This Row],[NOMBRE DE LA CAUSA 2019]]</f>
        <v>307</v>
      </c>
      <c r="G309" s="1" t="s">
        <v>743</v>
      </c>
      <c r="J309" s="1" t="s">
        <v>744</v>
      </c>
      <c r="K309" s="1" t="s">
        <v>740</v>
      </c>
      <c r="L309" s="1" t="s">
        <v>1391</v>
      </c>
      <c r="M309" s="4">
        <v>376</v>
      </c>
      <c r="N309" s="1" t="str">
        <f>+Tabla15[[#This Row],[NOMBRE DE LA CAUSA 2017]]</f>
        <v>INCUMPLIMIENTO EN EL DEBER DE SEGURIDAD Y PREVENCION DE DESASTRES</v>
      </c>
    </row>
    <row r="310" spans="1:14" ht="15" customHeight="1" x14ac:dyDescent="0.25">
      <c r="A310" s="1">
        <f>+Tabla15[[#This Row],[1]]</f>
        <v>308</v>
      </c>
      <c r="B310" s="5" t="s">
        <v>1392</v>
      </c>
      <c r="C310" s="1">
        <v>1</v>
      </c>
      <c r="D310" s="1">
        <f>+IF(Tabla15[[#This Row],[NOMBRE DE LA CAUSA 2018]]=0,0,1)</f>
        <v>1</v>
      </c>
      <c r="E310" s="1">
        <f>+E309+Tabla15[[#This Row],[NOMBRE DE LA CAUSA 2019]]</f>
        <v>308</v>
      </c>
      <c r="F310" s="1">
        <f>+Tabla15[[#This Row],[0]]*Tabla15[[#This Row],[NOMBRE DE LA CAUSA 2019]]</f>
        <v>308</v>
      </c>
      <c r="G310" s="1" t="s">
        <v>743</v>
      </c>
      <c r="J310" s="1" t="s">
        <v>744</v>
      </c>
      <c r="K310" s="1" t="s">
        <v>740</v>
      </c>
      <c r="L310" s="5" t="s">
        <v>1393</v>
      </c>
      <c r="M310" s="4">
        <v>481</v>
      </c>
      <c r="N310" s="1" t="str">
        <f>+Tabla15[[#This Row],[NOMBRE DE LA CAUSA 2017]]</f>
        <v>INCUMPLIMIENTO EN EL PAGO DE APORTES AL SISTEMA DE SEGURIDAD SOCIAL INTEGRAL</v>
      </c>
    </row>
    <row r="311" spans="1:14" ht="15" customHeight="1" x14ac:dyDescent="0.25">
      <c r="A311" s="1">
        <f>+Tabla15[[#This Row],[1]]</f>
        <v>309</v>
      </c>
      <c r="B311" s="5" t="s">
        <v>1394</v>
      </c>
      <c r="C311" s="1">
        <v>1</v>
      </c>
      <c r="D311" s="1">
        <f>+IF(Tabla15[[#This Row],[NOMBRE DE LA CAUSA 2018]]=0,0,1)</f>
        <v>1</v>
      </c>
      <c r="E311" s="1">
        <f>+E310+Tabla15[[#This Row],[NOMBRE DE LA CAUSA 2019]]</f>
        <v>309</v>
      </c>
      <c r="F311" s="1">
        <f>+Tabla15[[#This Row],[0]]*Tabla15[[#This Row],[NOMBRE DE LA CAUSA 2019]]</f>
        <v>309</v>
      </c>
      <c r="G311" s="5" t="s">
        <v>743</v>
      </c>
      <c r="J311" s="1" t="s">
        <v>744</v>
      </c>
      <c r="K311" s="1" t="s">
        <v>740</v>
      </c>
      <c r="L311" s="5" t="s">
        <v>1395</v>
      </c>
      <c r="M311" s="4">
        <v>546</v>
      </c>
      <c r="N311" s="1" t="str">
        <f>+Tabla15[[#This Row],[NOMBRE DE LA CAUSA 2017]]</f>
        <v>INCUMPLIMIENTO EN EL PAGO DE APORTES PARAFISCALES</v>
      </c>
    </row>
    <row r="312" spans="1:14" ht="15" customHeight="1" x14ac:dyDescent="0.25">
      <c r="A312" s="1">
        <f>+Tabla15[[#This Row],[1]]</f>
        <v>310</v>
      </c>
      <c r="B312" s="1" t="s">
        <v>1396</v>
      </c>
      <c r="C312" s="1">
        <v>1</v>
      </c>
      <c r="D312" s="1">
        <f>+IF(Tabla15[[#This Row],[NOMBRE DE LA CAUSA 2018]]=0,0,1)</f>
        <v>1</v>
      </c>
      <c r="E312" s="1">
        <f>+E311+Tabla15[[#This Row],[NOMBRE DE LA CAUSA 2019]]</f>
        <v>310</v>
      </c>
      <c r="F312" s="1">
        <f>+Tabla15[[#This Row],[0]]*Tabla15[[#This Row],[NOMBRE DE LA CAUSA 2019]]</f>
        <v>310</v>
      </c>
      <c r="G312" s="1" t="s">
        <v>738</v>
      </c>
      <c r="K312" s="1" t="s">
        <v>740</v>
      </c>
      <c r="L312" s="1" t="s">
        <v>1397</v>
      </c>
      <c r="M312" s="4">
        <v>2242</v>
      </c>
      <c r="N312" s="1" t="str">
        <f>+Tabla15[[#This Row],[NOMBRE DE LA CAUSA 2017]]</f>
        <v>INCUMPLIMIENTO EN EL PAGO DE ASIGNACION DE RETIRO</v>
      </c>
    </row>
    <row r="313" spans="1:14" ht="15" customHeight="1" x14ac:dyDescent="0.25">
      <c r="A313" s="1">
        <f>+Tabla15[[#This Row],[1]]</f>
        <v>311</v>
      </c>
      <c r="B313" s="1" t="s">
        <v>1398</v>
      </c>
      <c r="C313" s="1">
        <v>1</v>
      </c>
      <c r="D313" s="1">
        <f>+IF(Tabla15[[#This Row],[NOMBRE DE LA CAUSA 2018]]=0,0,1)</f>
        <v>1</v>
      </c>
      <c r="E313" s="1">
        <f>+E312+Tabla15[[#This Row],[NOMBRE DE LA CAUSA 2019]]</f>
        <v>311</v>
      </c>
      <c r="F313" s="1">
        <f>+Tabla15[[#This Row],[0]]*Tabla15[[#This Row],[NOMBRE DE LA CAUSA 2019]]</f>
        <v>311</v>
      </c>
      <c r="G313" s="1" t="s">
        <v>743</v>
      </c>
      <c r="J313" s="1" t="s">
        <v>744</v>
      </c>
      <c r="K313" s="1" t="s">
        <v>740</v>
      </c>
      <c r="L313" s="1" t="s">
        <v>1399</v>
      </c>
      <c r="M313" s="4">
        <v>632</v>
      </c>
      <c r="N313" s="1" t="str">
        <f>+Tabla15[[#This Row],[NOMBRE DE LA CAUSA 2017]]</f>
        <v>INCUMPLIMIENTO EN EL PAGO DE AUXILIO DE CESANTIAS</v>
      </c>
    </row>
    <row r="314" spans="1:14" ht="15" customHeight="1" x14ac:dyDescent="0.25">
      <c r="A314" s="1">
        <f>+Tabla15[[#This Row],[1]]</f>
        <v>312</v>
      </c>
      <c r="B314" s="5" t="s">
        <v>1400</v>
      </c>
      <c r="C314" s="1">
        <v>1</v>
      </c>
      <c r="D314" s="1">
        <f>+IF(Tabla15[[#This Row],[NOMBRE DE LA CAUSA 2018]]=0,0,1)</f>
        <v>1</v>
      </c>
      <c r="E314" s="1">
        <f>+E313+Tabla15[[#This Row],[NOMBRE DE LA CAUSA 2019]]</f>
        <v>312</v>
      </c>
      <c r="F314" s="1">
        <f>+Tabla15[[#This Row],[0]]*Tabla15[[#This Row],[NOMBRE DE LA CAUSA 2019]]</f>
        <v>312</v>
      </c>
      <c r="G314" s="1" t="s">
        <v>781</v>
      </c>
      <c r="H314" s="1" t="s">
        <v>1401</v>
      </c>
      <c r="K314" s="5" t="s">
        <v>740</v>
      </c>
      <c r="L314" s="5" t="s">
        <v>1402</v>
      </c>
      <c r="M314" s="4">
        <v>2305</v>
      </c>
      <c r="N314" s="1" t="str">
        <f>+Tabla15[[#This Row],[NOMBRE DE LA CAUSA 2017]]</f>
        <v>INCUMPLIMIENTO EN EL PAGO DE COSTO ACUMULADO DE ASCENSOS EN EL ESCALAFON DOCENTE</v>
      </c>
    </row>
    <row r="315" spans="1:14" ht="15" customHeight="1" x14ac:dyDescent="0.25">
      <c r="A315" s="1">
        <f>+Tabla15[[#This Row],[1]]</f>
        <v>313</v>
      </c>
      <c r="B315" s="1" t="s">
        <v>1403</v>
      </c>
      <c r="C315" s="1">
        <v>1</v>
      </c>
      <c r="D315" s="1">
        <f>+IF(Tabla15[[#This Row],[NOMBRE DE LA CAUSA 2018]]=0,0,1)</f>
        <v>1</v>
      </c>
      <c r="E315" s="1">
        <f>+E314+Tabla15[[#This Row],[NOMBRE DE LA CAUSA 2019]]</f>
        <v>313</v>
      </c>
      <c r="F315" s="1">
        <f>+Tabla15[[#This Row],[0]]*Tabla15[[#This Row],[NOMBRE DE LA CAUSA 2019]]</f>
        <v>313</v>
      </c>
      <c r="G315" s="1" t="s">
        <v>743</v>
      </c>
      <c r="J315" s="1" t="s">
        <v>744</v>
      </c>
      <c r="K315" s="1" t="s">
        <v>740</v>
      </c>
      <c r="L315" s="1" t="s">
        <v>1404</v>
      </c>
      <c r="M315" s="4">
        <v>2013</v>
      </c>
      <c r="N315" s="1" t="str">
        <f>+Tabla15[[#This Row],[NOMBRE DE LA CAUSA 2017]]</f>
        <v>INCUMPLIMIENTO EN EL PAGO DE CUOTAS DE COPROPIEDAD</v>
      </c>
    </row>
    <row r="316" spans="1:14" ht="15" customHeight="1" x14ac:dyDescent="0.25">
      <c r="A316" s="1">
        <f>+Tabla15[[#This Row],[1]]</f>
        <v>314</v>
      </c>
      <c r="B316" s="1" t="s">
        <v>1405</v>
      </c>
      <c r="C316" s="1">
        <v>1</v>
      </c>
      <c r="D316" s="1">
        <f>+IF(Tabla15[[#This Row],[NOMBRE DE LA CAUSA 2018]]=0,0,1)</f>
        <v>1</v>
      </c>
      <c r="E316" s="1">
        <f>+E315+Tabla15[[#This Row],[NOMBRE DE LA CAUSA 2019]]</f>
        <v>314</v>
      </c>
      <c r="F316" s="1">
        <f>+Tabla15[[#This Row],[0]]*Tabla15[[#This Row],[NOMBRE DE LA CAUSA 2019]]</f>
        <v>314</v>
      </c>
      <c r="G316" s="1" t="s">
        <v>781</v>
      </c>
      <c r="H316" s="1" t="s">
        <v>1406</v>
      </c>
      <c r="K316" s="1" t="s">
        <v>740</v>
      </c>
      <c r="L316" s="5" t="s">
        <v>1407</v>
      </c>
      <c r="M316" s="4">
        <v>2264</v>
      </c>
      <c r="N316" s="1" t="str">
        <f>+Tabla15[[#This Row],[NOMBRE DE LA CAUSA 2017]]</f>
        <v>INCUMPLIMIENTO EN EL PAGO DE HONORARIOS</v>
      </c>
    </row>
    <row r="317" spans="1:14" ht="15" customHeight="1" x14ac:dyDescent="0.25">
      <c r="A317" s="1">
        <f>+Tabla15[[#This Row],[1]]</f>
        <v>315</v>
      </c>
      <c r="B317" s="1" t="s">
        <v>1408</v>
      </c>
      <c r="C317" s="1">
        <v>1</v>
      </c>
      <c r="D317" s="1">
        <f>+IF(Tabla15[[#This Row],[NOMBRE DE LA CAUSA 2018]]=0,0,1)</f>
        <v>1</v>
      </c>
      <c r="E317" s="1">
        <f>+E316+Tabla15[[#This Row],[NOMBRE DE LA CAUSA 2019]]</f>
        <v>315</v>
      </c>
      <c r="F317" s="1">
        <f>+Tabla15[[#This Row],[0]]*Tabla15[[#This Row],[NOMBRE DE LA CAUSA 2019]]</f>
        <v>315</v>
      </c>
      <c r="G317" s="1" t="s">
        <v>781</v>
      </c>
      <c r="H317" s="1" t="s">
        <v>1409</v>
      </c>
      <c r="K317" s="1" t="s">
        <v>740</v>
      </c>
      <c r="L317" s="1" t="s">
        <v>1410</v>
      </c>
      <c r="M317" s="4">
        <v>2277</v>
      </c>
      <c r="N317" s="1" t="str">
        <f>+Tabla15[[#This Row],[NOMBRE DE LA CAUSA 2017]]</f>
        <v>INCUMPLIMIENTO EN EL PAGO DE INCAPACIDAD MEDICA</v>
      </c>
    </row>
    <row r="318" spans="1:14" ht="15" customHeight="1" x14ac:dyDescent="0.25">
      <c r="A318" s="1">
        <f>+Tabla15[[#This Row],[1]]</f>
        <v>316</v>
      </c>
      <c r="B318" s="1" t="s">
        <v>1411</v>
      </c>
      <c r="C318" s="1">
        <v>1</v>
      </c>
      <c r="D318" s="1">
        <f>+IF(Tabla15[[#This Row],[NOMBRE DE LA CAUSA 2018]]=0,0,1)</f>
        <v>1</v>
      </c>
      <c r="E318" s="1">
        <f>+E317+Tabla15[[#This Row],[NOMBRE DE LA CAUSA 2019]]</f>
        <v>316</v>
      </c>
      <c r="F318" s="1">
        <f>+Tabla15[[#This Row],[0]]*Tabla15[[#This Row],[NOMBRE DE LA CAUSA 2019]]</f>
        <v>316</v>
      </c>
      <c r="G318" s="1" t="s">
        <v>738</v>
      </c>
      <c r="K318" s="1" t="s">
        <v>740</v>
      </c>
      <c r="L318" s="1" t="s">
        <v>1412</v>
      </c>
      <c r="M318" s="4">
        <v>2218</v>
      </c>
      <c r="N318" s="1" t="str">
        <f>+Tabla15[[#This Row],[NOMBRE DE LA CAUSA 2017]]</f>
        <v>INCUMPLIMIENTO EN EL PAGO DE INCREMENTO DE PENSION DE INVALIDEZ</v>
      </c>
    </row>
    <row r="319" spans="1:14" ht="15" customHeight="1" x14ac:dyDescent="0.25">
      <c r="A319" s="1">
        <f>+Tabla15[[#This Row],[1]]</f>
        <v>317</v>
      </c>
      <c r="B319" s="1" t="s">
        <v>1413</v>
      </c>
      <c r="C319" s="1">
        <v>1</v>
      </c>
      <c r="D319" s="1">
        <f>+IF(Tabla15[[#This Row],[NOMBRE DE LA CAUSA 2018]]=0,0,1)</f>
        <v>1</v>
      </c>
      <c r="E319" s="1">
        <f>+E318+Tabla15[[#This Row],[NOMBRE DE LA CAUSA 2019]]</f>
        <v>317</v>
      </c>
      <c r="F319" s="1">
        <f>+Tabla15[[#This Row],[0]]*Tabla15[[#This Row],[NOMBRE DE LA CAUSA 2019]]</f>
        <v>317</v>
      </c>
      <c r="G319" s="1" t="s">
        <v>738</v>
      </c>
      <c r="K319" s="1" t="s">
        <v>740</v>
      </c>
      <c r="L319" s="1" t="s">
        <v>1414</v>
      </c>
      <c r="M319" s="4">
        <v>2217</v>
      </c>
      <c r="N319" s="1" t="str">
        <f>+Tabla15[[#This Row],[NOMBRE DE LA CAUSA 2017]]</f>
        <v>INCUMPLIMIENTO EN EL PAGO DE INCREMENTO DE PENSION DE VEJEZ</v>
      </c>
    </row>
    <row r="320" spans="1:14" ht="15" customHeight="1" x14ac:dyDescent="0.25">
      <c r="A320" s="1">
        <f>+Tabla15[[#This Row],[1]]</f>
        <v>318</v>
      </c>
      <c r="B320" s="5" t="s">
        <v>1415</v>
      </c>
      <c r="C320" s="1">
        <v>1</v>
      </c>
      <c r="D320" s="1">
        <f>+IF(Tabla15[[#This Row],[NOMBRE DE LA CAUSA 2018]]=0,0,1)</f>
        <v>1</v>
      </c>
      <c r="E320" s="1">
        <f>+E319+Tabla15[[#This Row],[NOMBRE DE LA CAUSA 2019]]</f>
        <v>318</v>
      </c>
      <c r="F320" s="1">
        <f>+Tabla15[[#This Row],[0]]*Tabla15[[#This Row],[NOMBRE DE LA CAUSA 2019]]</f>
        <v>318</v>
      </c>
      <c r="G320" s="1" t="s">
        <v>738</v>
      </c>
      <c r="K320" s="5" t="s">
        <v>740</v>
      </c>
      <c r="L320" s="5" t="s">
        <v>1416</v>
      </c>
      <c r="M320" s="4">
        <v>2316</v>
      </c>
      <c r="N320" s="1" t="str">
        <f>+Tabla15[[#This Row],[NOMBRE DE LA CAUSA 2017]]</f>
        <v>INCUMPLIMIENTO EN EL PAGO DE INDEMNIZACION POR DESPIDO SIN JUSTA CAUSA</v>
      </c>
    </row>
    <row r="321" spans="1:14" ht="15" customHeight="1" x14ac:dyDescent="0.25">
      <c r="A321" s="1">
        <f>+Tabla15[[#This Row],[1]]</f>
        <v>319</v>
      </c>
      <c r="B321" s="1" t="s">
        <v>1417</v>
      </c>
      <c r="C321" s="1">
        <v>1</v>
      </c>
      <c r="D321" s="1">
        <f>+IF(Tabla15[[#This Row],[NOMBRE DE LA CAUSA 2018]]=0,0,1)</f>
        <v>1</v>
      </c>
      <c r="E321" s="1">
        <f>+E320+Tabla15[[#This Row],[NOMBRE DE LA CAUSA 2019]]</f>
        <v>319</v>
      </c>
      <c r="F321" s="1">
        <f>+Tabla15[[#This Row],[0]]*Tabla15[[#This Row],[NOMBRE DE LA CAUSA 2019]]</f>
        <v>319</v>
      </c>
      <c r="G321" s="1" t="s">
        <v>738</v>
      </c>
      <c r="K321" s="1" t="s">
        <v>740</v>
      </c>
      <c r="L321" s="1" t="s">
        <v>1418</v>
      </c>
      <c r="M321" s="4">
        <v>2279</v>
      </c>
      <c r="N321" s="1" t="str">
        <f>+Tabla15[[#This Row],[NOMBRE DE LA CAUSA 2017]]</f>
        <v>INCUMPLIMIENTO EN EL PAGO DE INDEMNIZACION POR DISMINUCION DE CAPACIDAD LABORAL</v>
      </c>
    </row>
    <row r="322" spans="1:14" ht="15" customHeight="1" x14ac:dyDescent="0.25">
      <c r="A322" s="1">
        <f>+Tabla15[[#This Row],[1]]</f>
        <v>320</v>
      </c>
      <c r="B322" s="1" t="s">
        <v>1419</v>
      </c>
      <c r="C322" s="1">
        <v>1</v>
      </c>
      <c r="D322" s="1">
        <f>+IF(Tabla15[[#This Row],[NOMBRE DE LA CAUSA 2018]]=0,0,1)</f>
        <v>1</v>
      </c>
      <c r="E322" s="1">
        <f>+E321+Tabla15[[#This Row],[NOMBRE DE LA CAUSA 2019]]</f>
        <v>320</v>
      </c>
      <c r="F322" s="1">
        <f>+Tabla15[[#This Row],[0]]*Tabla15[[#This Row],[NOMBRE DE LA CAUSA 2019]]</f>
        <v>320</v>
      </c>
      <c r="G322" s="1" t="s">
        <v>738</v>
      </c>
      <c r="K322" s="1" t="s">
        <v>740</v>
      </c>
      <c r="L322" s="1" t="s">
        <v>1420</v>
      </c>
      <c r="M322" s="4">
        <v>2283</v>
      </c>
      <c r="N322" s="1" t="str">
        <f>+Tabla15[[#This Row],[NOMBRE DE LA CAUSA 2017]]</f>
        <v>INCUMPLIMIENTO EN EL PAGO DE INDEMNIZACION POR MUERTE EN ACCIDENTE DE TRABAJO</v>
      </c>
    </row>
    <row r="323" spans="1:14" ht="15" customHeight="1" x14ac:dyDescent="0.25">
      <c r="A323" s="1">
        <f>+Tabla15[[#This Row],[1]]</f>
        <v>321</v>
      </c>
      <c r="B323" s="5" t="s">
        <v>1421</v>
      </c>
      <c r="C323" s="1">
        <v>1</v>
      </c>
      <c r="D323" s="1">
        <f>+IF(Tabla15[[#This Row],[NOMBRE DE LA CAUSA 2018]]=0,0,1)</f>
        <v>1</v>
      </c>
      <c r="E323" s="1">
        <f>+E322+Tabla15[[#This Row],[NOMBRE DE LA CAUSA 2019]]</f>
        <v>321</v>
      </c>
      <c r="F323" s="1">
        <f>+Tabla15[[#This Row],[0]]*Tabla15[[#This Row],[NOMBRE DE LA CAUSA 2019]]</f>
        <v>321</v>
      </c>
      <c r="G323" s="1" t="s">
        <v>738</v>
      </c>
      <c r="I323" s="5" t="s">
        <v>41</v>
      </c>
      <c r="K323" s="5" t="s">
        <v>740</v>
      </c>
      <c r="L323" s="5" t="s">
        <v>1422</v>
      </c>
      <c r="M323" s="30">
        <v>2348</v>
      </c>
      <c r="N323" s="1" t="str">
        <f>+Tabla15[[#This Row],[NOMBRE DE LA CAUSA 2017]]</f>
        <v>INCUMPLIMIENTO EN EL PAGO DE INDEMNIZACION SUSTITUTIVA DE PENSION DE SOBREVIVIENTES</v>
      </c>
    </row>
    <row r="324" spans="1:14" ht="15" customHeight="1" x14ac:dyDescent="0.25">
      <c r="A324" s="1">
        <f>+Tabla15[[#This Row],[1]]</f>
        <v>322</v>
      </c>
      <c r="B324" s="5" t="s">
        <v>1423</v>
      </c>
      <c r="C324" s="1">
        <v>1</v>
      </c>
      <c r="D324" s="1">
        <f>+IF(Tabla15[[#This Row],[NOMBRE DE LA CAUSA 2018]]=0,0,1)</f>
        <v>1</v>
      </c>
      <c r="E324" s="1">
        <f>+E323+Tabla15[[#This Row],[NOMBRE DE LA CAUSA 2019]]</f>
        <v>322</v>
      </c>
      <c r="F324" s="1">
        <f>+Tabla15[[#This Row],[0]]*Tabla15[[#This Row],[NOMBRE DE LA CAUSA 2019]]</f>
        <v>322</v>
      </c>
      <c r="G324" s="1" t="s">
        <v>738</v>
      </c>
      <c r="I324" s="5" t="s">
        <v>41</v>
      </c>
      <c r="K324" s="5" t="s">
        <v>740</v>
      </c>
      <c r="L324" s="5" t="s">
        <v>1424</v>
      </c>
      <c r="M324" s="30">
        <v>2345</v>
      </c>
      <c r="N324" s="1" t="str">
        <f>+Tabla15[[#This Row],[NOMBRE DE LA CAUSA 2017]]</f>
        <v>INCUMPLIMIENTO EN EL PAGO DE INDEMNIZACION SUSTITUTIVA DE PENSION DE VEJEZ</v>
      </c>
    </row>
    <row r="325" spans="1:14" ht="15" customHeight="1" x14ac:dyDescent="0.25">
      <c r="A325" s="1">
        <f>+Tabla15[[#This Row],[1]]</f>
        <v>323</v>
      </c>
      <c r="B325" s="1" t="s">
        <v>1425</v>
      </c>
      <c r="C325" s="1">
        <v>1</v>
      </c>
      <c r="D325" s="1">
        <f>+IF(Tabla15[[#This Row],[NOMBRE DE LA CAUSA 2018]]=0,0,1)</f>
        <v>1</v>
      </c>
      <c r="E325" s="1">
        <f>+E324+Tabla15[[#This Row],[NOMBRE DE LA CAUSA 2019]]</f>
        <v>323</v>
      </c>
      <c r="F325" s="1">
        <f>+Tabla15[[#This Row],[0]]*Tabla15[[#This Row],[NOMBRE DE LA CAUSA 2019]]</f>
        <v>323</v>
      </c>
      <c r="G325" s="1" t="s">
        <v>743</v>
      </c>
      <c r="J325" s="1" t="s">
        <v>744</v>
      </c>
      <c r="K325" s="1" t="s">
        <v>740</v>
      </c>
      <c r="L325" s="1" t="s">
        <v>1426</v>
      </c>
      <c r="M325" s="4">
        <v>547</v>
      </c>
      <c r="N325" s="1" t="str">
        <f>+Tabla15[[#This Row],[NOMBRE DE LA CAUSA 2017]]</f>
        <v>INCUMPLIMIENTO EN EL PAGO DE INTERESES SOBRE EL AUXILIO DE CESANTIA</v>
      </c>
    </row>
    <row r="326" spans="1:14" ht="15" customHeight="1" x14ac:dyDescent="0.25">
      <c r="A326" s="1">
        <f>+Tabla15[[#This Row],[1]]</f>
        <v>324</v>
      </c>
      <c r="B326" s="5" t="s">
        <v>1427</v>
      </c>
      <c r="C326" s="1">
        <v>1</v>
      </c>
      <c r="D326" s="1">
        <f>+IF(Tabla15[[#This Row],[NOMBRE DE LA CAUSA 2018]]=0,0,1)</f>
        <v>1</v>
      </c>
      <c r="E326" s="1">
        <f>+E325+Tabla15[[#This Row],[NOMBRE DE LA CAUSA 2019]]</f>
        <v>324</v>
      </c>
      <c r="F326" s="1">
        <f>+Tabla15[[#This Row],[0]]*Tabla15[[#This Row],[NOMBRE DE LA CAUSA 2019]]</f>
        <v>324</v>
      </c>
      <c r="G326" s="1" t="s">
        <v>738</v>
      </c>
      <c r="K326" s="1" t="s">
        <v>740</v>
      </c>
      <c r="L326" s="1" t="s">
        <v>1428</v>
      </c>
      <c r="M326" s="4">
        <v>2285</v>
      </c>
      <c r="N326" s="1" t="str">
        <f>+Tabla15[[#This Row],[NOMBRE DE LA CAUSA 2017]]</f>
        <v>INCUMPLIMIENTO EN EL PAGO DE LA BONIFICACION POR COMPENSACION</v>
      </c>
    </row>
    <row r="327" spans="1:14" ht="15" customHeight="1" x14ac:dyDescent="0.25">
      <c r="A327" s="1">
        <f>+Tabla15[[#This Row],[1]]</f>
        <v>325</v>
      </c>
      <c r="B327" s="1" t="s">
        <v>1429</v>
      </c>
      <c r="C327" s="1">
        <v>1</v>
      </c>
      <c r="D327" s="1">
        <f>+IF(Tabla15[[#This Row],[NOMBRE DE LA CAUSA 2018]]=0,0,1)</f>
        <v>1</v>
      </c>
      <c r="E327" s="1">
        <f>+E326+Tabla15[[#This Row],[NOMBRE DE LA CAUSA 2019]]</f>
        <v>325</v>
      </c>
      <c r="F327" s="1">
        <f>+Tabla15[[#This Row],[0]]*Tabla15[[#This Row],[NOMBRE DE LA CAUSA 2019]]</f>
        <v>325</v>
      </c>
      <c r="G327" s="1" t="s">
        <v>781</v>
      </c>
      <c r="H327" s="1" t="s">
        <v>1430</v>
      </c>
      <c r="K327" s="1" t="s">
        <v>740</v>
      </c>
      <c r="L327" s="1" t="s">
        <v>1431</v>
      </c>
      <c r="M327" s="4">
        <v>2229</v>
      </c>
      <c r="N327" s="1" t="str">
        <f>+Tabla15[[#This Row],[NOMBRE DE LA CAUSA 2017]]</f>
        <v>INCUMPLIMIENTO EN EL PAGO DE LA INDEXACION Y REAJUSTE DE LA PENSION DE INVALIDEZ</v>
      </c>
    </row>
    <row r="328" spans="1:14" ht="15" customHeight="1" x14ac:dyDescent="0.25">
      <c r="A328" s="1">
        <f>+Tabla15[[#This Row],[1]]</f>
        <v>326</v>
      </c>
      <c r="B328" s="1" t="s">
        <v>1432</v>
      </c>
      <c r="C328" s="1">
        <v>1</v>
      </c>
      <c r="D328" s="1">
        <f>+IF(Tabla15[[#This Row],[NOMBRE DE LA CAUSA 2018]]=0,0,1)</f>
        <v>1</v>
      </c>
      <c r="E328" s="1">
        <f>+E327+Tabla15[[#This Row],[NOMBRE DE LA CAUSA 2019]]</f>
        <v>326</v>
      </c>
      <c r="F328" s="1">
        <f>+Tabla15[[#This Row],[0]]*Tabla15[[#This Row],[NOMBRE DE LA CAUSA 2019]]</f>
        <v>326</v>
      </c>
      <c r="G328" s="1" t="s">
        <v>781</v>
      </c>
      <c r="H328" s="1" t="s">
        <v>1430</v>
      </c>
      <c r="K328" s="1" t="s">
        <v>740</v>
      </c>
      <c r="L328" s="1" t="s">
        <v>1433</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1434</v>
      </c>
      <c r="C329" s="1">
        <v>1</v>
      </c>
      <c r="D329" s="1">
        <f>+IF(Tabla15[[#This Row],[NOMBRE DE LA CAUSA 2018]]=0,0,1)</f>
        <v>1</v>
      </c>
      <c r="E329" s="1">
        <f>+E328+Tabla15[[#This Row],[NOMBRE DE LA CAUSA 2019]]</f>
        <v>327</v>
      </c>
      <c r="F329" s="1">
        <f>+Tabla15[[#This Row],[0]]*Tabla15[[#This Row],[NOMBRE DE LA CAUSA 2019]]</f>
        <v>327</v>
      </c>
      <c r="G329" s="1" t="s">
        <v>781</v>
      </c>
      <c r="H329" s="1" t="s">
        <v>1430</v>
      </c>
      <c r="K329" s="1" t="s">
        <v>740</v>
      </c>
      <c r="L329" s="1" t="s">
        <v>1435</v>
      </c>
      <c r="M329" s="4">
        <v>2228</v>
      </c>
      <c r="N329" s="1" t="str">
        <f>+Tabla15[[#This Row],[NOMBRE DE LA CAUSA 2017]]</f>
        <v>INCUMPLIMIENTO EN EL PAGO DE LA INDEXACION Y REAJUSTE DE LA PENSION DE VEJEZ</v>
      </c>
    </row>
    <row r="330" spans="1:14" ht="15" customHeight="1" x14ac:dyDescent="0.25">
      <c r="A330" s="1">
        <f>+Tabla15[[#This Row],[1]]</f>
        <v>328</v>
      </c>
      <c r="B330" s="5" t="s">
        <v>1436</v>
      </c>
      <c r="C330" s="1">
        <v>1</v>
      </c>
      <c r="D330" s="1">
        <f>+IF(Tabla15[[#This Row],[NOMBRE DE LA CAUSA 2018]]=0,0,1)</f>
        <v>1</v>
      </c>
      <c r="E330" s="1">
        <f>+E329+Tabla15[[#This Row],[NOMBRE DE LA CAUSA 2019]]</f>
        <v>328</v>
      </c>
      <c r="F330" s="1">
        <f>+Tabla15[[#This Row],[0]]*Tabla15[[#This Row],[NOMBRE DE LA CAUSA 2019]]</f>
        <v>328</v>
      </c>
      <c r="G330" s="1" t="s">
        <v>738</v>
      </c>
      <c r="I330" s="5" t="s">
        <v>41</v>
      </c>
      <c r="K330" s="5" t="s">
        <v>740</v>
      </c>
      <c r="L330" s="5" t="s">
        <v>1437</v>
      </c>
      <c r="M330" s="30">
        <v>2353</v>
      </c>
      <c r="N330" s="1" t="str">
        <f>+Tabla15[[#This Row],[NOMBRE DE LA CAUSA 2017]]</f>
        <v>INCUMPLIMIENTO EN EL PAGO DE LA INDEXACION Y REAJUSTE DE PENSION SUSTITUTIVA</v>
      </c>
    </row>
    <row r="331" spans="1:14" ht="15" customHeight="1" x14ac:dyDescent="0.25">
      <c r="A331" s="1">
        <f>+Tabla15[[#This Row],[1]]</f>
        <v>329</v>
      </c>
      <c r="B331" s="1" t="s">
        <v>1438</v>
      </c>
      <c r="C331" s="1">
        <v>1</v>
      </c>
      <c r="D331" s="1">
        <f>+IF(Tabla15[[#This Row],[NOMBRE DE LA CAUSA 2018]]=0,0,1)</f>
        <v>1</v>
      </c>
      <c r="E331" s="1">
        <f>+E330+Tabla15[[#This Row],[NOMBRE DE LA CAUSA 2019]]</f>
        <v>329</v>
      </c>
      <c r="F331" s="1">
        <f>+Tabla15[[#This Row],[0]]*Tabla15[[#This Row],[NOMBRE DE LA CAUSA 2019]]</f>
        <v>329</v>
      </c>
      <c r="G331" s="1" t="s">
        <v>743</v>
      </c>
      <c r="J331" s="1" t="s">
        <v>744</v>
      </c>
      <c r="K331" s="1" t="s">
        <v>740</v>
      </c>
      <c r="L331" s="5" t="s">
        <v>1439</v>
      </c>
      <c r="M331" s="4">
        <v>287</v>
      </c>
      <c r="N331" s="1" t="str">
        <f>+Tabla15[[#This Row],[NOMBRE DE LA CAUSA 2017]]</f>
        <v>INCUMPLIMIENTO EN EL PAGO DE LOS CANONES DE ARRENDAMIENTO</v>
      </c>
    </row>
    <row r="332" spans="1:14" ht="15" customHeight="1" x14ac:dyDescent="0.25">
      <c r="A332" s="1">
        <f>+Tabla15[[#This Row],[1]]</f>
        <v>330</v>
      </c>
      <c r="B332" s="1" t="s">
        <v>1440</v>
      </c>
      <c r="C332" s="1">
        <v>1</v>
      </c>
      <c r="D332" s="1">
        <f>+IF(Tabla15[[#This Row],[NOMBRE DE LA CAUSA 2018]]=0,0,1)</f>
        <v>1</v>
      </c>
      <c r="E332" s="1">
        <f>+E331+Tabla15[[#This Row],[NOMBRE DE LA CAUSA 2019]]</f>
        <v>330</v>
      </c>
      <c r="F332" s="1">
        <f>+Tabla15[[#This Row],[0]]*Tabla15[[#This Row],[NOMBRE DE LA CAUSA 2019]]</f>
        <v>330</v>
      </c>
      <c r="G332" s="1" t="s">
        <v>743</v>
      </c>
      <c r="J332" s="1" t="s">
        <v>744</v>
      </c>
      <c r="K332" s="1" t="s">
        <v>740</v>
      </c>
      <c r="L332" s="1" t="s">
        <v>1441</v>
      </c>
      <c r="M332" s="4">
        <v>445</v>
      </c>
      <c r="N332" s="1" t="str">
        <f>+Tabla15[[#This Row],[NOMBRE DE LA CAUSA 2017]]</f>
        <v>INCUMPLIMIENTO EN EL PAGO DE MESADA ADICIONAL</v>
      </c>
    </row>
    <row r="333" spans="1:14" ht="15" customHeight="1" x14ac:dyDescent="0.25">
      <c r="A333" s="1">
        <f>+Tabla15[[#This Row],[1]]</f>
        <v>331</v>
      </c>
      <c r="B333" s="1" t="s">
        <v>1442</v>
      </c>
      <c r="C333" s="1">
        <v>1</v>
      </c>
      <c r="D333" s="1">
        <f>+IF(Tabla15[[#This Row],[NOMBRE DE LA CAUSA 2018]]=0,0,1)</f>
        <v>1</v>
      </c>
      <c r="E333" s="1">
        <f>+E332+Tabla15[[#This Row],[NOMBRE DE LA CAUSA 2019]]</f>
        <v>331</v>
      </c>
      <c r="F333" s="1">
        <f>+Tabla15[[#This Row],[0]]*Tabla15[[#This Row],[NOMBRE DE LA CAUSA 2019]]</f>
        <v>331</v>
      </c>
      <c r="G333" s="1" t="s">
        <v>781</v>
      </c>
      <c r="H333" s="1" t="s">
        <v>1443</v>
      </c>
      <c r="K333" s="1" t="s">
        <v>740</v>
      </c>
      <c r="L333" s="1" t="s">
        <v>1444</v>
      </c>
      <c r="M333" s="4">
        <v>2209</v>
      </c>
      <c r="N333" s="1" t="str">
        <f>+Tabla15[[#This Row],[NOMBRE DE LA CAUSA 2017]]</f>
        <v>INCUMPLIMIENTO EN EL PAGO DE PENSION DE INVALIDEZ</v>
      </c>
    </row>
    <row r="334" spans="1:14" ht="15" customHeight="1" x14ac:dyDescent="0.25">
      <c r="A334" s="1">
        <f>+Tabla15[[#This Row],[1]]</f>
        <v>332</v>
      </c>
      <c r="B334" s="1" t="s">
        <v>1445</v>
      </c>
      <c r="C334" s="1">
        <v>1</v>
      </c>
      <c r="D334" s="1">
        <f>+IF(Tabla15[[#This Row],[NOMBRE DE LA CAUSA 2018]]=0,0,1)</f>
        <v>1</v>
      </c>
      <c r="E334" s="1">
        <f>+E333+Tabla15[[#This Row],[NOMBRE DE LA CAUSA 2019]]</f>
        <v>332</v>
      </c>
      <c r="F334" s="1">
        <f>+Tabla15[[#This Row],[0]]*Tabla15[[#This Row],[NOMBRE DE LA CAUSA 2019]]</f>
        <v>332</v>
      </c>
      <c r="G334" s="1" t="s">
        <v>781</v>
      </c>
      <c r="H334" s="1" t="s">
        <v>1443</v>
      </c>
      <c r="K334" s="1" t="s">
        <v>740</v>
      </c>
      <c r="L334" s="1" t="s">
        <v>1446</v>
      </c>
      <c r="M334" s="4">
        <v>2210</v>
      </c>
      <c r="N334" s="1" t="str">
        <f>+Tabla15[[#This Row],[NOMBRE DE LA CAUSA 2017]]</f>
        <v>INCUMPLIMIENTO EN EL PAGO DE PENSION DE SOBREVIVIENTE</v>
      </c>
    </row>
    <row r="335" spans="1:14" ht="15" customHeight="1" x14ac:dyDescent="0.25">
      <c r="A335" s="1">
        <f>+Tabla15[[#This Row],[1]]</f>
        <v>333</v>
      </c>
      <c r="B335" s="1" t="s">
        <v>1447</v>
      </c>
      <c r="C335" s="1">
        <v>1</v>
      </c>
      <c r="D335" s="1">
        <f>+IF(Tabla15[[#This Row],[NOMBRE DE LA CAUSA 2018]]=0,0,1)</f>
        <v>1</v>
      </c>
      <c r="E335" s="1">
        <f>+E334+Tabla15[[#This Row],[NOMBRE DE LA CAUSA 2019]]</f>
        <v>333</v>
      </c>
      <c r="F335" s="1">
        <f>+Tabla15[[#This Row],[0]]*Tabla15[[#This Row],[NOMBRE DE LA CAUSA 2019]]</f>
        <v>333</v>
      </c>
      <c r="G335" s="1" t="s">
        <v>781</v>
      </c>
      <c r="H335" s="1" t="s">
        <v>1443</v>
      </c>
      <c r="K335" s="1" t="s">
        <v>740</v>
      </c>
      <c r="L335" s="1" t="s">
        <v>1448</v>
      </c>
      <c r="M335" s="4">
        <v>2208</v>
      </c>
      <c r="N335" s="1" t="str">
        <f>+Tabla15[[#This Row],[NOMBRE DE LA CAUSA 2017]]</f>
        <v>INCUMPLIMIENTO EN EL PAGO DE PENSION DE VEJEZ</v>
      </c>
    </row>
    <row r="336" spans="1:14" ht="15" customHeight="1" x14ac:dyDescent="0.25">
      <c r="A336" s="1">
        <f>+Tabla15[[#This Row],[1]]</f>
        <v>334</v>
      </c>
      <c r="B336" s="1" t="s">
        <v>1449</v>
      </c>
      <c r="C336" s="1">
        <v>1</v>
      </c>
      <c r="D336" s="1">
        <f>+IF(Tabla15[[#This Row],[NOMBRE DE LA CAUSA 2018]]=0,0,1)</f>
        <v>1</v>
      </c>
      <c r="E336" s="1">
        <f>+E335+Tabla15[[#This Row],[NOMBRE DE LA CAUSA 2019]]</f>
        <v>334</v>
      </c>
      <c r="F336" s="1">
        <f>+Tabla15[[#This Row],[0]]*Tabla15[[#This Row],[NOMBRE DE LA CAUSA 2019]]</f>
        <v>334</v>
      </c>
      <c r="G336" s="1" t="s">
        <v>738</v>
      </c>
      <c r="K336" s="5" t="s">
        <v>740</v>
      </c>
      <c r="L336" s="1" t="s">
        <v>1450</v>
      </c>
      <c r="M336" s="4">
        <v>2235</v>
      </c>
      <c r="N336" s="1" t="str">
        <f>+Tabla15[[#This Row],[NOMBRE DE LA CAUSA 2017]]</f>
        <v>INCUMPLIMIENTO EN EL PAGO DE PENSION FAMILIAR</v>
      </c>
    </row>
    <row r="337" spans="1:14" ht="15" customHeight="1" x14ac:dyDescent="0.25">
      <c r="A337" s="1">
        <f>+Tabla15[[#This Row],[1]]</f>
        <v>335</v>
      </c>
      <c r="B337" s="1" t="s">
        <v>1451</v>
      </c>
      <c r="C337" s="1">
        <v>1</v>
      </c>
      <c r="D337" s="1">
        <f>+IF(Tabla15[[#This Row],[NOMBRE DE LA CAUSA 2018]]=0,0,1)</f>
        <v>1</v>
      </c>
      <c r="E337" s="1">
        <f>+E336+Tabla15[[#This Row],[NOMBRE DE LA CAUSA 2019]]</f>
        <v>335</v>
      </c>
      <c r="F337" s="1">
        <f>+Tabla15[[#This Row],[0]]*Tabla15[[#This Row],[NOMBRE DE LA CAUSA 2019]]</f>
        <v>335</v>
      </c>
      <c r="G337" s="1" t="s">
        <v>781</v>
      </c>
      <c r="H337" s="1" t="s">
        <v>1443</v>
      </c>
      <c r="K337" s="5" t="s">
        <v>740</v>
      </c>
      <c r="L337" s="5" t="s">
        <v>1452</v>
      </c>
      <c r="M337" s="4">
        <v>2319</v>
      </c>
      <c r="N337" s="1" t="str">
        <f>+Tabla15[[#This Row],[NOMBRE DE LA CAUSA 2017]]</f>
        <v>INCUMPLIMIENTO EN EL PAGO DE PENSION SUSTITUTIVA</v>
      </c>
    </row>
    <row r="338" spans="1:14" ht="15" customHeight="1" x14ac:dyDescent="0.25">
      <c r="A338" s="1">
        <f>+Tabla15[[#This Row],[1]]</f>
        <v>336</v>
      </c>
      <c r="B338" s="1" t="s">
        <v>1453</v>
      </c>
      <c r="C338" s="1">
        <v>1</v>
      </c>
      <c r="D338" s="1">
        <f>+IF(Tabla15[[#This Row],[NOMBRE DE LA CAUSA 2018]]=0,0,1)</f>
        <v>1</v>
      </c>
      <c r="E338" s="1">
        <f>+E337+Tabla15[[#This Row],[NOMBRE DE LA CAUSA 2019]]</f>
        <v>336</v>
      </c>
      <c r="F338" s="1">
        <f>+Tabla15[[#This Row],[0]]*Tabla15[[#This Row],[NOMBRE DE LA CAUSA 2019]]</f>
        <v>336</v>
      </c>
      <c r="G338" s="1" t="s">
        <v>743</v>
      </c>
      <c r="I338" s="6"/>
      <c r="J338" s="1" t="s">
        <v>744</v>
      </c>
      <c r="K338" s="1" t="s">
        <v>740</v>
      </c>
      <c r="L338" s="1" t="s">
        <v>1454</v>
      </c>
      <c r="M338" s="4">
        <v>415</v>
      </c>
      <c r="N338" s="1" t="str">
        <f>+Tabla15[[#This Row],[NOMBRE DE LA CAUSA 2017]]</f>
        <v>INCUMPLIMIENTO EN EL PAGO DE PRESTACIONES SOCIALES</v>
      </c>
    </row>
    <row r="339" spans="1:14" ht="15" customHeight="1" x14ac:dyDescent="0.25">
      <c r="A339" s="1">
        <f>+Tabla15[[#This Row],[1]]</f>
        <v>337</v>
      </c>
      <c r="B339" s="1" t="s">
        <v>1455</v>
      </c>
      <c r="C339" s="1">
        <v>1</v>
      </c>
      <c r="D339" s="1">
        <f>+IF(Tabla15[[#This Row],[NOMBRE DE LA CAUSA 2018]]=0,0,1)</f>
        <v>1</v>
      </c>
      <c r="E339" s="1">
        <f>+E338+Tabla15[[#This Row],[NOMBRE DE LA CAUSA 2019]]</f>
        <v>337</v>
      </c>
      <c r="F339" s="1">
        <f>+Tabla15[[#This Row],[0]]*Tabla15[[#This Row],[NOMBRE DE LA CAUSA 2019]]</f>
        <v>337</v>
      </c>
      <c r="G339" s="1" t="s">
        <v>738</v>
      </c>
      <c r="K339" s="1" t="s">
        <v>740</v>
      </c>
      <c r="L339" s="7" t="s">
        <v>1456</v>
      </c>
      <c r="M339" s="4">
        <v>2250</v>
      </c>
      <c r="N339" s="1" t="str">
        <f>+Tabla15[[#This Row],[NOMBRE DE LA CAUSA 2017]]</f>
        <v>INCUMPLIMIENTO EN EL PAGO DE PRIMA DE ACTIVIDAD</v>
      </c>
    </row>
    <row r="340" spans="1:14" ht="15" customHeight="1" x14ac:dyDescent="0.25">
      <c r="A340" s="1">
        <f>+Tabla15[[#This Row],[1]]</f>
        <v>338</v>
      </c>
      <c r="B340" s="1" t="s">
        <v>1457</v>
      </c>
      <c r="C340" s="1">
        <v>1</v>
      </c>
      <c r="D340" s="1">
        <f>+IF(Tabla15[[#This Row],[NOMBRE DE LA CAUSA 2018]]=0,0,1)</f>
        <v>1</v>
      </c>
      <c r="E340" s="1">
        <f>+E339+Tabla15[[#This Row],[NOMBRE DE LA CAUSA 2019]]</f>
        <v>338</v>
      </c>
      <c r="F340" s="1">
        <f>+Tabla15[[#This Row],[0]]*Tabla15[[#This Row],[NOMBRE DE LA CAUSA 2019]]</f>
        <v>338</v>
      </c>
      <c r="G340" s="1" t="s">
        <v>738</v>
      </c>
      <c r="K340" s="1" t="s">
        <v>740</v>
      </c>
      <c r="L340" s="1" t="s">
        <v>1458</v>
      </c>
      <c r="M340" s="4">
        <v>2249</v>
      </c>
      <c r="N340" s="1" t="str">
        <f>+Tabla15[[#This Row],[NOMBRE DE LA CAUSA 2017]]</f>
        <v>INCUMPLIMIENTO EN EL PAGO DE PRIMA DE ACTUALIZACION</v>
      </c>
    </row>
    <row r="341" spans="1:14" ht="15" customHeight="1" x14ac:dyDescent="0.25">
      <c r="A341" s="1">
        <f>+Tabla15[[#This Row],[1]]</f>
        <v>339</v>
      </c>
      <c r="B341" s="1" t="s">
        <v>1459</v>
      </c>
      <c r="C341" s="1">
        <v>1</v>
      </c>
      <c r="D341" s="1">
        <f>+IF(Tabla15[[#This Row],[NOMBRE DE LA CAUSA 2018]]=0,0,1)</f>
        <v>1</v>
      </c>
      <c r="E341" s="1">
        <f>+E340+Tabla15[[#This Row],[NOMBRE DE LA CAUSA 2019]]</f>
        <v>339</v>
      </c>
      <c r="F341" s="1">
        <f>+Tabla15[[#This Row],[0]]*Tabla15[[#This Row],[NOMBRE DE LA CAUSA 2019]]</f>
        <v>339</v>
      </c>
      <c r="G341" s="1" t="s">
        <v>738</v>
      </c>
      <c r="K341" s="1" t="s">
        <v>740</v>
      </c>
      <c r="L341" s="1" t="s">
        <v>1460</v>
      </c>
      <c r="M341" s="4">
        <v>2252</v>
      </c>
      <c r="N341" s="1" t="str">
        <f>+Tabla15[[#This Row],[NOMBRE DE LA CAUSA 2017]]</f>
        <v>INCUMPLIMIENTO EN EL PAGO DE PRIMA DE ANTIGUEDAD</v>
      </c>
    </row>
    <row r="342" spans="1:14" ht="15" customHeight="1" x14ac:dyDescent="0.25">
      <c r="A342" s="1">
        <f>+Tabla15[[#This Row],[1]]</f>
        <v>340</v>
      </c>
      <c r="B342" s="1" t="s">
        <v>1461</v>
      </c>
      <c r="C342" s="1">
        <v>1</v>
      </c>
      <c r="D342" s="1">
        <f>+IF(Tabla15[[#This Row],[NOMBRE DE LA CAUSA 2018]]=0,0,1)</f>
        <v>1</v>
      </c>
      <c r="E342" s="1">
        <f>+E341+Tabla15[[#This Row],[NOMBRE DE LA CAUSA 2019]]</f>
        <v>340</v>
      </c>
      <c r="F342" s="1">
        <f>+Tabla15[[#This Row],[0]]*Tabla15[[#This Row],[NOMBRE DE LA CAUSA 2019]]</f>
        <v>340</v>
      </c>
      <c r="G342" s="1" t="s">
        <v>781</v>
      </c>
      <c r="H342" s="1" t="s">
        <v>1462</v>
      </c>
      <c r="K342" s="1" t="s">
        <v>740</v>
      </c>
      <c r="L342" s="1" t="s">
        <v>1463</v>
      </c>
      <c r="M342" s="4">
        <v>2247</v>
      </c>
      <c r="N342" s="1" t="str">
        <f>+Tabla15[[#This Row],[NOMBRE DE LA CAUSA 2017]]</f>
        <v>INCUMPLIMIENTO EN EL PAGO DE PRIMA DE SERVICIOS</v>
      </c>
    </row>
    <row r="343" spans="1:14" ht="15" customHeight="1" x14ac:dyDescent="0.25">
      <c r="A343" s="1">
        <f>+Tabla15[[#This Row],[1]]</f>
        <v>341</v>
      </c>
      <c r="B343" s="1" t="s">
        <v>1464</v>
      </c>
      <c r="C343" s="1">
        <v>1</v>
      </c>
      <c r="D343" s="1">
        <f>+IF(Tabla15[[#This Row],[NOMBRE DE LA CAUSA 2018]]=0,0,1)</f>
        <v>1</v>
      </c>
      <c r="E343" s="1">
        <f>+E342+Tabla15[[#This Row],[NOMBRE DE LA CAUSA 2019]]</f>
        <v>341</v>
      </c>
      <c r="F343" s="1">
        <f>+Tabla15[[#This Row],[0]]*Tabla15[[#This Row],[NOMBRE DE LA CAUSA 2019]]</f>
        <v>341</v>
      </c>
      <c r="G343" s="1" t="s">
        <v>738</v>
      </c>
      <c r="K343" s="1" t="s">
        <v>740</v>
      </c>
      <c r="L343" s="1" t="s">
        <v>1465</v>
      </c>
      <c r="M343" s="4">
        <v>2254</v>
      </c>
      <c r="N343" s="1" t="str">
        <f>+Tabla15[[#This Row],[NOMBRE DE LA CAUSA 2017]]</f>
        <v>INCUMPLIMIENTO EN EL PAGO DE PRIMA TECNICA</v>
      </c>
    </row>
    <row r="344" spans="1:14" ht="15" customHeight="1" x14ac:dyDescent="0.25">
      <c r="A344" s="1">
        <f>+Tabla15[[#This Row],[1]]</f>
        <v>342</v>
      </c>
      <c r="B344" s="1" t="s">
        <v>1466</v>
      </c>
      <c r="C344" s="1">
        <v>1</v>
      </c>
      <c r="D344" s="1">
        <f>+IF(Tabla15[[#This Row],[NOMBRE DE LA CAUSA 2018]]=0,0,1)</f>
        <v>1</v>
      </c>
      <c r="E344" s="1">
        <f>+E343+Tabla15[[#This Row],[NOMBRE DE LA CAUSA 2019]]</f>
        <v>342</v>
      </c>
      <c r="F344" s="1">
        <f>+Tabla15[[#This Row],[0]]*Tabla15[[#This Row],[NOMBRE DE LA CAUSA 2019]]</f>
        <v>342</v>
      </c>
      <c r="G344" s="1" t="s">
        <v>781</v>
      </c>
      <c r="H344" s="1" t="s">
        <v>1467</v>
      </c>
      <c r="K344" s="1" t="s">
        <v>740</v>
      </c>
      <c r="L344" s="1" t="s">
        <v>1468</v>
      </c>
      <c r="M344" s="4">
        <v>2233</v>
      </c>
      <c r="N344" s="1" t="str">
        <f>+Tabla15[[#This Row],[NOMBRE DE LA CAUSA 2017]]</f>
        <v>INCUMPLIMIENTO EN EL PAGO DE REAJUSTE DE LA PENSION POR LEY 4 DE 1992</v>
      </c>
    </row>
    <row r="345" spans="1:14" ht="15" customHeight="1" x14ac:dyDescent="0.25">
      <c r="A345" s="1">
        <f>+Tabla15[[#This Row],[1]]</f>
        <v>343</v>
      </c>
      <c r="B345" s="5" t="s">
        <v>1469</v>
      </c>
      <c r="C345" s="1">
        <v>1</v>
      </c>
      <c r="D345" s="1">
        <f>+IF(Tabla15[[#This Row],[NOMBRE DE LA CAUSA 2018]]=0,0,1)</f>
        <v>1</v>
      </c>
      <c r="E345" s="1">
        <f>+E344+Tabla15[[#This Row],[NOMBRE DE LA CAUSA 2019]]</f>
        <v>343</v>
      </c>
      <c r="F345" s="1">
        <f>+Tabla15[[#This Row],[0]]*Tabla15[[#This Row],[NOMBRE DE LA CAUSA 2019]]</f>
        <v>343</v>
      </c>
      <c r="G345" s="1" t="s">
        <v>738</v>
      </c>
      <c r="K345" s="5" t="s">
        <v>740</v>
      </c>
      <c r="L345" s="5" t="s">
        <v>1470</v>
      </c>
      <c r="M345" s="4">
        <v>2286</v>
      </c>
      <c r="N345" s="1" t="str">
        <f>+Tabla15[[#This Row],[NOMBRE DE LA CAUSA 2017]]</f>
        <v>INCUMPLIMIENTO EN EL PAGO DE REGALIAS</v>
      </c>
    </row>
    <row r="346" spans="1:14" ht="15" customHeight="1" x14ac:dyDescent="0.25">
      <c r="A346" s="1">
        <f>+Tabla15[[#This Row],[1]]</f>
        <v>344</v>
      </c>
      <c r="B346" s="1" t="s">
        <v>1471</v>
      </c>
      <c r="C346" s="1">
        <v>1</v>
      </c>
      <c r="D346" s="1">
        <f>+IF(Tabla15[[#This Row],[NOMBRE DE LA CAUSA 2018]]=0,0,1)</f>
        <v>1</v>
      </c>
      <c r="E346" s="1">
        <f>+E345+Tabla15[[#This Row],[NOMBRE DE LA CAUSA 2019]]</f>
        <v>344</v>
      </c>
      <c r="F346" s="1">
        <f>+Tabla15[[#This Row],[0]]*Tabla15[[#This Row],[NOMBRE DE LA CAUSA 2019]]</f>
        <v>344</v>
      </c>
      <c r="G346" s="1" t="s">
        <v>738</v>
      </c>
      <c r="K346" s="1" t="s">
        <v>740</v>
      </c>
      <c r="L346" s="1" t="s">
        <v>1472</v>
      </c>
      <c r="M346" s="4">
        <v>2224</v>
      </c>
      <c r="N346" s="1" t="str">
        <f>+Tabla15[[#This Row],[NOMBRE DE LA CAUSA 2017]]</f>
        <v>INCUMPLIMIENTO EN EL PAGO DE RETROACTIVO DE PENSION DE INVALIDEZ</v>
      </c>
    </row>
    <row r="347" spans="1:14" ht="15" customHeight="1" x14ac:dyDescent="0.25">
      <c r="A347" s="1">
        <f>+Tabla15[[#This Row],[1]]</f>
        <v>345</v>
      </c>
      <c r="B347" s="5" t="s">
        <v>1473</v>
      </c>
      <c r="C347" s="1">
        <v>1</v>
      </c>
      <c r="D347" s="1">
        <f>+IF(Tabla15[[#This Row],[NOMBRE DE LA CAUSA 2018]]=0,0,1)</f>
        <v>1</v>
      </c>
      <c r="E347" s="1">
        <f>+E346+Tabla15[[#This Row],[NOMBRE DE LA CAUSA 2019]]</f>
        <v>345</v>
      </c>
      <c r="F347" s="1">
        <f>+Tabla15[[#This Row],[0]]*Tabla15[[#This Row],[NOMBRE DE LA CAUSA 2019]]</f>
        <v>345</v>
      </c>
      <c r="G347" s="1" t="s">
        <v>738</v>
      </c>
      <c r="I347" s="5" t="s">
        <v>41</v>
      </c>
      <c r="K347" s="5" t="s">
        <v>740</v>
      </c>
      <c r="L347" s="5" t="s">
        <v>1474</v>
      </c>
      <c r="M347" s="30">
        <v>2351</v>
      </c>
      <c r="N347" s="1" t="str">
        <f>+Tabla15[[#This Row],[NOMBRE DE LA CAUSA 2017]]</f>
        <v>INCUMPLIMIENTO EN EL PAGO DE RETROACTIVO DE PENSION DE SOBREVIVIENTE</v>
      </c>
    </row>
    <row r="348" spans="1:14" ht="15" customHeight="1" x14ac:dyDescent="0.25">
      <c r="A348" s="1">
        <f>+Tabla15[[#This Row],[1]]</f>
        <v>346</v>
      </c>
      <c r="B348" s="1" t="s">
        <v>1475</v>
      </c>
      <c r="C348" s="1">
        <v>1</v>
      </c>
      <c r="D348" s="1">
        <f>+IF(Tabla15[[#This Row],[NOMBRE DE LA CAUSA 2018]]=0,0,1)</f>
        <v>1</v>
      </c>
      <c r="E348" s="1">
        <f>+E347+Tabla15[[#This Row],[NOMBRE DE LA CAUSA 2019]]</f>
        <v>346</v>
      </c>
      <c r="F348" s="1">
        <f>+Tabla15[[#This Row],[0]]*Tabla15[[#This Row],[NOMBRE DE LA CAUSA 2019]]</f>
        <v>346</v>
      </c>
      <c r="G348" s="1" t="s">
        <v>738</v>
      </c>
      <c r="K348" s="1" t="s">
        <v>740</v>
      </c>
      <c r="L348" s="1" t="s">
        <v>1476</v>
      </c>
      <c r="M348" s="4">
        <v>2223</v>
      </c>
      <c r="N348" s="1" t="str">
        <f>+Tabla15[[#This Row],[NOMBRE DE LA CAUSA 2017]]</f>
        <v>INCUMPLIMIENTO EN EL PAGO DE RETROACTIVO DE PENSION DE VEJEZ</v>
      </c>
    </row>
    <row r="349" spans="1:14" ht="15" customHeight="1" x14ac:dyDescent="0.25">
      <c r="A349" s="1">
        <f>+Tabla15[[#This Row],[1]]</f>
        <v>347</v>
      </c>
      <c r="B349" s="5" t="s">
        <v>1477</v>
      </c>
      <c r="C349" s="1">
        <v>1</v>
      </c>
      <c r="D349" s="1">
        <f>+IF(Tabla15[[#This Row],[NOMBRE DE LA CAUSA 2018]]=0,0,1)</f>
        <v>1</v>
      </c>
      <c r="E349" s="1">
        <f>+E348+Tabla15[[#This Row],[NOMBRE DE LA CAUSA 2019]]</f>
        <v>347</v>
      </c>
      <c r="F349" s="1">
        <f>+Tabla15[[#This Row],[0]]*Tabla15[[#This Row],[NOMBRE DE LA CAUSA 2019]]</f>
        <v>347</v>
      </c>
      <c r="G349" s="1" t="s">
        <v>738</v>
      </c>
      <c r="I349" s="5" t="s">
        <v>41</v>
      </c>
      <c r="K349" s="5" t="s">
        <v>740</v>
      </c>
      <c r="L349" s="5" t="s">
        <v>1478</v>
      </c>
      <c r="M349" s="30">
        <v>2356</v>
      </c>
      <c r="N349" s="1" t="str">
        <f>+Tabla15[[#This Row],[NOMBRE DE LA CAUSA 2017]]</f>
        <v>INCUMPLIMIENTO EN EL PAGO DE RETROACTIVO DE PENSION SUSTITUTIVA</v>
      </c>
    </row>
    <row r="350" spans="1:14" ht="15" customHeight="1" x14ac:dyDescent="0.25">
      <c r="A350" s="1">
        <f>+Tabla15[[#This Row],[1]]</f>
        <v>348</v>
      </c>
      <c r="B350" s="1" t="s">
        <v>1479</v>
      </c>
      <c r="C350" s="1">
        <v>1</v>
      </c>
      <c r="D350" s="1">
        <f>+IF(Tabla15[[#This Row],[NOMBRE DE LA CAUSA 2018]]=0,0,1)</f>
        <v>1</v>
      </c>
      <c r="E350" s="1">
        <f>+E349+Tabla15[[#This Row],[NOMBRE DE LA CAUSA 2019]]</f>
        <v>348</v>
      </c>
      <c r="F350" s="1">
        <f>+Tabla15[[#This Row],[0]]*Tabla15[[#This Row],[NOMBRE DE LA CAUSA 2019]]</f>
        <v>348</v>
      </c>
      <c r="G350" s="1" t="s">
        <v>743</v>
      </c>
      <c r="J350" s="1" t="s">
        <v>744</v>
      </c>
      <c r="K350" s="1" t="s">
        <v>740</v>
      </c>
      <c r="L350" s="1" t="s">
        <v>1480</v>
      </c>
      <c r="M350" s="4">
        <v>1880</v>
      </c>
      <c r="N350" s="1" t="str">
        <f>+Tabla15[[#This Row],[NOMBRE DE LA CAUSA 2017]]</f>
        <v>INCUMPLIMIENTO EN EL PAGO DE SALARIO</v>
      </c>
    </row>
    <row r="351" spans="1:14" ht="15" customHeight="1" x14ac:dyDescent="0.25">
      <c r="A351" s="1">
        <f>+Tabla15[[#This Row],[1]]</f>
        <v>349</v>
      </c>
      <c r="B351" s="1" t="s">
        <v>1481</v>
      </c>
      <c r="C351" s="1">
        <v>1</v>
      </c>
      <c r="D351" s="1">
        <f>+IF(Tabla15[[#This Row],[NOMBRE DE LA CAUSA 2018]]=0,0,1)</f>
        <v>1</v>
      </c>
      <c r="E351" s="1">
        <f>+E350+Tabla15[[#This Row],[NOMBRE DE LA CAUSA 2019]]</f>
        <v>349</v>
      </c>
      <c r="F351" s="1">
        <f>+Tabla15[[#This Row],[0]]*Tabla15[[#This Row],[NOMBRE DE LA CAUSA 2019]]</f>
        <v>349</v>
      </c>
      <c r="G351" s="1" t="s">
        <v>743</v>
      </c>
      <c r="J351" s="1" t="s">
        <v>744</v>
      </c>
      <c r="K351" s="1" t="s">
        <v>740</v>
      </c>
      <c r="L351" s="5" t="s">
        <v>1482</v>
      </c>
      <c r="M351" s="4">
        <v>266</v>
      </c>
      <c r="N351" s="1" t="str">
        <f>+Tabla15[[#This Row],[NOMBRE DE LA CAUSA 2017]]</f>
        <v>INCUMPLIMIENTO EN EL PAGO DE SINIESTRO POR ASEGURADORA</v>
      </c>
    </row>
    <row r="352" spans="1:14" ht="15" customHeight="1" x14ac:dyDescent="0.25">
      <c r="A352" s="1">
        <f>+Tabla15[[#This Row],[1]]</f>
        <v>350</v>
      </c>
      <c r="B352" s="1" t="s">
        <v>1483</v>
      </c>
      <c r="C352" s="1">
        <v>1</v>
      </c>
      <c r="D352" s="1">
        <f>+IF(Tabla15[[#This Row],[NOMBRE DE LA CAUSA 2018]]=0,0,1)</f>
        <v>1</v>
      </c>
      <c r="E352" s="1">
        <f>+E351+Tabla15[[#This Row],[NOMBRE DE LA CAUSA 2019]]</f>
        <v>350</v>
      </c>
      <c r="F352" s="1">
        <f>+Tabla15[[#This Row],[0]]*Tabla15[[#This Row],[NOMBRE DE LA CAUSA 2019]]</f>
        <v>350</v>
      </c>
      <c r="G352" s="1" t="s">
        <v>781</v>
      </c>
      <c r="H352" s="1" t="s">
        <v>1484</v>
      </c>
      <c r="K352" s="1" t="s">
        <v>740</v>
      </c>
      <c r="L352" s="1" t="s">
        <v>1485</v>
      </c>
      <c r="M352" s="4">
        <v>2259</v>
      </c>
      <c r="N352" s="1" t="str">
        <f>+Tabla15[[#This Row],[NOMBRE DE LA CAUSA 2017]]</f>
        <v>INCUMPLIMIENTO EN EL PAGO DE SUBSIDIO DE VIVIENDA</v>
      </c>
    </row>
    <row r="353" spans="1:14" ht="15" customHeight="1" x14ac:dyDescent="0.25">
      <c r="A353" s="1">
        <f>+Tabla15[[#This Row],[1]]</f>
        <v>351</v>
      </c>
      <c r="B353" s="1" t="s">
        <v>1486</v>
      </c>
      <c r="C353" s="1">
        <v>1</v>
      </c>
      <c r="D353" s="1">
        <f>+IF(Tabla15[[#This Row],[NOMBRE DE LA CAUSA 2018]]=0,0,1)</f>
        <v>1</v>
      </c>
      <c r="E353" s="1">
        <f>+E352+Tabla15[[#This Row],[NOMBRE DE LA CAUSA 2019]]</f>
        <v>351</v>
      </c>
      <c r="F353" s="1">
        <f>+Tabla15[[#This Row],[0]]*Tabla15[[#This Row],[NOMBRE DE LA CAUSA 2019]]</f>
        <v>351</v>
      </c>
      <c r="G353" s="1" t="s">
        <v>738</v>
      </c>
      <c r="K353" s="1" t="s">
        <v>740</v>
      </c>
      <c r="L353" s="1" t="s">
        <v>1487</v>
      </c>
      <c r="M353" s="4">
        <v>2256</v>
      </c>
      <c r="N353" s="1" t="str">
        <f>+Tabla15[[#This Row],[NOMBRE DE LA CAUSA 2017]]</f>
        <v>INCUMPLIMIENTO EN EL PAGO DE SUBSIDIO FAMILIAR</v>
      </c>
    </row>
    <row r="354" spans="1:14" ht="15" customHeight="1" x14ac:dyDescent="0.25">
      <c r="A354" s="1">
        <f>+Tabla15[[#This Row],[1]]</f>
        <v>352</v>
      </c>
      <c r="B354" s="1" t="s">
        <v>1488</v>
      </c>
      <c r="C354" s="1">
        <v>1</v>
      </c>
      <c r="D354" s="1">
        <f>+IF(Tabla15[[#This Row],[NOMBRE DE LA CAUSA 2018]]=0,0,1)</f>
        <v>1</v>
      </c>
      <c r="E354" s="1">
        <f>+E353+Tabla15[[#This Row],[NOMBRE DE LA CAUSA 2019]]</f>
        <v>352</v>
      </c>
      <c r="F354" s="1">
        <f>+Tabla15[[#This Row],[0]]*Tabla15[[#This Row],[NOMBRE DE LA CAUSA 2019]]</f>
        <v>352</v>
      </c>
      <c r="G354" s="1" t="s">
        <v>738</v>
      </c>
      <c r="K354" s="1" t="s">
        <v>740</v>
      </c>
      <c r="L354" s="1" t="s">
        <v>1489</v>
      </c>
      <c r="M354" s="4">
        <v>2244</v>
      </c>
      <c r="N354" s="1" t="str">
        <f>+Tabla15[[#This Row],[NOMBRE DE LA CAUSA 2017]]</f>
        <v>INCUMPLIMIENTO EN EL PAGO DE SUSTITUCION DE LA ASIGNACION DE RETIRO</v>
      </c>
    </row>
    <row r="355" spans="1:14" ht="15" customHeight="1" x14ac:dyDescent="0.25">
      <c r="A355" s="1">
        <f>+Tabla15[[#This Row],[1]]</f>
        <v>353</v>
      </c>
      <c r="B355" s="1" t="s">
        <v>1490</v>
      </c>
      <c r="C355" s="1">
        <v>1</v>
      </c>
      <c r="D355" s="1">
        <f>+IF(Tabla15[[#This Row],[NOMBRE DE LA CAUSA 2018]]=0,0,1)</f>
        <v>1</v>
      </c>
      <c r="E355" s="1">
        <f>+E354+Tabla15[[#This Row],[NOMBRE DE LA CAUSA 2019]]</f>
        <v>353</v>
      </c>
      <c r="F355" s="1">
        <f>+Tabla15[[#This Row],[0]]*Tabla15[[#This Row],[NOMBRE DE LA CAUSA 2019]]</f>
        <v>353</v>
      </c>
      <c r="G355" s="1" t="s">
        <v>743</v>
      </c>
      <c r="J355" s="1" t="s">
        <v>744</v>
      </c>
      <c r="K355" s="1" t="s">
        <v>740</v>
      </c>
      <c r="L355" s="1" t="s">
        <v>1491</v>
      </c>
      <c r="M355" s="4">
        <v>225</v>
      </c>
      <c r="N355" s="1" t="str">
        <f>+Tabla15[[#This Row],[NOMBRE DE LA CAUSA 2017]]</f>
        <v>INCUMPLIMIENTO EN EL PAGO DE UNA OBLIGACION CON GARANTIA REAL</v>
      </c>
    </row>
    <row r="356" spans="1:14" ht="15" customHeight="1" x14ac:dyDescent="0.25">
      <c r="A356" s="1">
        <f>+Tabla15[[#This Row],[1]]</f>
        <v>354</v>
      </c>
      <c r="B356" s="1" t="s">
        <v>1492</v>
      </c>
      <c r="C356" s="1">
        <v>1</v>
      </c>
      <c r="D356" s="1">
        <f>+IF(Tabla15[[#This Row],[NOMBRE DE LA CAUSA 2018]]=0,0,1)</f>
        <v>1</v>
      </c>
      <c r="E356" s="1">
        <f>+E355+Tabla15[[#This Row],[NOMBRE DE LA CAUSA 2019]]</f>
        <v>354</v>
      </c>
      <c r="F356" s="1">
        <f>+Tabla15[[#This Row],[0]]*Tabla15[[#This Row],[NOMBRE DE LA CAUSA 2019]]</f>
        <v>354</v>
      </c>
      <c r="G356" s="1" t="s">
        <v>738</v>
      </c>
      <c r="K356" s="1" t="s">
        <v>740</v>
      </c>
      <c r="L356" s="1" t="s">
        <v>1493</v>
      </c>
      <c r="M356" s="4">
        <v>2212</v>
      </c>
      <c r="N356" s="1" t="str">
        <f>+Tabla15[[#This Row],[NOMBRE DE LA CAUSA 2017]]</f>
        <v>INCUMPLIMIENTO EN EL PAGO DEL AUXILIO FUNERARIO</v>
      </c>
    </row>
    <row r="357" spans="1:14" ht="15" customHeight="1" x14ac:dyDescent="0.25">
      <c r="A357" s="1">
        <f>+Tabla15[[#This Row],[1]]</f>
        <v>355</v>
      </c>
      <c r="B357" s="1" t="s">
        <v>1494</v>
      </c>
      <c r="C357" s="1">
        <v>1</v>
      </c>
      <c r="D357" s="1">
        <f>+IF(Tabla15[[#This Row],[NOMBRE DE LA CAUSA 2018]]=0,0,1)</f>
        <v>1</v>
      </c>
      <c r="E357" s="1">
        <f>+E356+Tabla15[[#This Row],[NOMBRE DE LA CAUSA 2019]]</f>
        <v>355</v>
      </c>
      <c r="F357" s="1">
        <f>+Tabla15[[#This Row],[0]]*Tabla15[[#This Row],[NOMBRE DE LA CAUSA 2019]]</f>
        <v>355</v>
      </c>
      <c r="G357" s="1" t="s">
        <v>743</v>
      </c>
      <c r="J357" s="1" t="s">
        <v>744</v>
      </c>
      <c r="K357" s="1" t="s">
        <v>740</v>
      </c>
      <c r="L357" s="1" t="s">
        <v>1495</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1496</v>
      </c>
      <c r="C358" s="1">
        <v>1</v>
      </c>
      <c r="D358" s="1">
        <f>+IF(Tabla15[[#This Row],[NOMBRE DE LA CAUSA 2018]]=0,0,1)</f>
        <v>1</v>
      </c>
      <c r="E358" s="1">
        <f>+E357+Tabla15[[#This Row],[NOMBRE DE LA CAUSA 2019]]</f>
        <v>356</v>
      </c>
      <c r="F358" s="1">
        <f>+Tabla15[[#This Row],[0]]*Tabla15[[#This Row],[NOMBRE DE LA CAUSA 2019]]</f>
        <v>356</v>
      </c>
      <c r="G358" s="1" t="s">
        <v>743</v>
      </c>
      <c r="J358" s="1" t="s">
        <v>744</v>
      </c>
      <c r="K358" s="1" t="s">
        <v>740</v>
      </c>
      <c r="L358" s="1" t="s">
        <v>1497</v>
      </c>
      <c r="M358" s="4">
        <v>246</v>
      </c>
      <c r="N358" s="1" t="str">
        <f>+Tabla15[[#This Row],[NOMBRE DE LA CAUSA 2017]]</f>
        <v>INCUMPLIMIENTO EN LA CONSTITUCION DE CONSORCIOS Y/O UNIONES TEMPORALES</v>
      </c>
    </row>
    <row r="359" spans="1:14" ht="15" customHeight="1" x14ac:dyDescent="0.25">
      <c r="A359" s="1">
        <f>+Tabla15[[#This Row],[1]]</f>
        <v>357</v>
      </c>
      <c r="B359" s="1" t="s">
        <v>1498</v>
      </c>
      <c r="C359" s="1">
        <v>1</v>
      </c>
      <c r="D359" s="1">
        <f>+IF(Tabla15[[#This Row],[NOMBRE DE LA CAUSA 2018]]=0,0,1)</f>
        <v>1</v>
      </c>
      <c r="E359" s="1">
        <f>+E358+Tabla15[[#This Row],[NOMBRE DE LA CAUSA 2019]]</f>
        <v>357</v>
      </c>
      <c r="F359" s="1">
        <f>+Tabla15[[#This Row],[0]]*Tabla15[[#This Row],[NOMBRE DE LA CAUSA 2019]]</f>
        <v>357</v>
      </c>
      <c r="G359" s="1" t="s">
        <v>743</v>
      </c>
      <c r="J359" s="1" t="s">
        <v>744</v>
      </c>
      <c r="K359" s="1" t="s">
        <v>740</v>
      </c>
      <c r="L359" s="1" t="s">
        <v>1499</v>
      </c>
      <c r="M359" s="4">
        <v>509</v>
      </c>
      <c r="N359" s="1" t="str">
        <f>+Tabla15[[#This Row],[NOMBRE DE LA CAUSA 2017]]</f>
        <v>INCUMPLIMIENTO EN LA ENTREGA DE VIVIENDA DE INTERES SOCIAL</v>
      </c>
    </row>
    <row r="360" spans="1:14" ht="15" customHeight="1" x14ac:dyDescent="0.25">
      <c r="A360" s="1">
        <f>+Tabla15[[#This Row],[1]]</f>
        <v>358</v>
      </c>
      <c r="B360" s="1" t="s">
        <v>1500</v>
      </c>
      <c r="C360" s="1">
        <v>1</v>
      </c>
      <c r="D360" s="1">
        <f>+IF(Tabla15[[#This Row],[NOMBRE DE LA CAUSA 2018]]=0,0,1)</f>
        <v>1</v>
      </c>
      <c r="E360" s="1">
        <f>+E359+Tabla15[[#This Row],[NOMBRE DE LA CAUSA 2019]]</f>
        <v>358</v>
      </c>
      <c r="F360" s="1">
        <f>+Tabla15[[#This Row],[0]]*Tabla15[[#This Row],[NOMBRE DE LA CAUSA 2019]]</f>
        <v>358</v>
      </c>
      <c r="G360" s="1" t="s">
        <v>743</v>
      </c>
      <c r="H360" s="6"/>
      <c r="J360" s="1" t="s">
        <v>744</v>
      </c>
      <c r="K360" s="1" t="s">
        <v>740</v>
      </c>
      <c r="L360" s="1" t="s">
        <v>1501</v>
      </c>
      <c r="M360" s="4">
        <v>285</v>
      </c>
      <c r="N360" s="1" t="str">
        <f>+Tabla15[[#This Row],[NOMBRE DE LA CAUSA 2017]]</f>
        <v>INCUMPLIMIENTO EN LA ENTREGA MATERIAL DE BIEN DEL TRADENTE AL ADQUIRENTE</v>
      </c>
    </row>
    <row r="361" spans="1:14" ht="15" customHeight="1" x14ac:dyDescent="0.25">
      <c r="A361" s="1">
        <f>+Tabla15[[#This Row],[1]]</f>
        <v>359</v>
      </c>
      <c r="B361" s="1" t="s">
        <v>1502</v>
      </c>
      <c r="C361" s="1">
        <v>1</v>
      </c>
      <c r="D361" s="1">
        <f>+IF(Tabla15[[#This Row],[NOMBRE DE LA CAUSA 2018]]=0,0,1)</f>
        <v>1</v>
      </c>
      <c r="E361" s="1">
        <f>+E360+Tabla15[[#This Row],[NOMBRE DE LA CAUSA 2019]]</f>
        <v>359</v>
      </c>
      <c r="F361" s="1">
        <f>+Tabla15[[#This Row],[0]]*Tabla15[[#This Row],[NOMBRE DE LA CAUSA 2019]]</f>
        <v>359</v>
      </c>
      <c r="G361" s="1" t="s">
        <v>743</v>
      </c>
      <c r="J361" s="1" t="s">
        <v>744</v>
      </c>
      <c r="K361" s="1" t="s">
        <v>740</v>
      </c>
      <c r="L361" s="1" t="s">
        <v>1503</v>
      </c>
      <c r="M361" s="4">
        <v>236</v>
      </c>
      <c r="N361" s="1" t="str">
        <f>+Tabla15[[#This Row],[NOMBRE DE LA CAUSA 2017]]</f>
        <v>INCUMPLIMIENTO EN PAGO DE OBLIGACION CONTENIDA EN TITULO VALOR</v>
      </c>
    </row>
    <row r="362" spans="1:14" ht="15" customHeight="1" x14ac:dyDescent="0.25">
      <c r="A362" s="1">
        <f>+Tabla15[[#This Row],[1]]</f>
        <v>360</v>
      </c>
      <c r="B362" s="1" t="s">
        <v>1504</v>
      </c>
      <c r="C362" s="1">
        <v>1</v>
      </c>
      <c r="D362" s="1">
        <f>+IF(Tabla15[[#This Row],[NOMBRE DE LA CAUSA 2018]]=0,0,1)</f>
        <v>1</v>
      </c>
      <c r="E362" s="1">
        <f>+E361+Tabla15[[#This Row],[NOMBRE DE LA CAUSA 2019]]</f>
        <v>360</v>
      </c>
      <c r="F362" s="1">
        <f>+Tabla15[[#This Row],[0]]*Tabla15[[#This Row],[NOMBRE DE LA CAUSA 2019]]</f>
        <v>360</v>
      </c>
      <c r="G362" s="1" t="s">
        <v>743</v>
      </c>
      <c r="J362" s="1" t="s">
        <v>744</v>
      </c>
      <c r="K362" s="1" t="s">
        <v>740</v>
      </c>
      <c r="L362" s="1" t="s">
        <v>1505</v>
      </c>
      <c r="M362" s="4">
        <v>281</v>
      </c>
      <c r="N362" s="1" t="str">
        <f>+Tabla15[[#This Row],[NOMBRE DE LA CAUSA 2017]]</f>
        <v>INDEBIDA ADECUACION FISICA DE CONSTRUCCIONES PARA PERSONAS CON ALGUNA DISCAPACIDAD</v>
      </c>
    </row>
    <row r="363" spans="1:14" ht="15" customHeight="1" x14ac:dyDescent="0.25">
      <c r="A363" s="1">
        <f>+Tabla15[[#This Row],[1]]</f>
        <v>361</v>
      </c>
      <c r="B363" t="s">
        <v>1506</v>
      </c>
      <c r="C363" s="1">
        <v>1</v>
      </c>
      <c r="D363" s="1">
        <f>+IF(Tabla15[[#This Row],[NOMBRE DE LA CAUSA 2018]]=0,0,1)</f>
        <v>1</v>
      </c>
      <c r="E363" s="1">
        <f>+E362+Tabla15[[#This Row],[NOMBRE DE LA CAUSA 2019]]</f>
        <v>361</v>
      </c>
      <c r="F363" s="1">
        <f>+Tabla15[[#This Row],[0]]*Tabla15[[#This Row],[NOMBRE DE LA CAUSA 2019]]</f>
        <v>361</v>
      </c>
      <c r="G363" s="5" t="s">
        <v>743</v>
      </c>
      <c r="H363" s="6"/>
      <c r="I363" s="6"/>
      <c r="J363" s="1" t="s">
        <v>744</v>
      </c>
      <c r="K363" s="27" t="s">
        <v>740</v>
      </c>
      <c r="L363" s="11" t="s">
        <v>1507</v>
      </c>
      <c r="M363" s="4">
        <v>782</v>
      </c>
      <c r="N363" s="1" t="str">
        <f>+Tabla15[[#This Row],[NOMBRE DE LA CAUSA 2017]]</f>
        <v>INDEBIDA CONSTITUCION DE SINDICATO</v>
      </c>
    </row>
    <row r="364" spans="1:14" ht="15" customHeight="1" x14ac:dyDescent="0.25">
      <c r="A364" s="1">
        <f>+Tabla15[[#This Row],[1]]</f>
        <v>362</v>
      </c>
      <c r="B364" s="6" t="s">
        <v>1508</v>
      </c>
      <c r="C364" s="1">
        <v>1</v>
      </c>
      <c r="D364" s="1">
        <f>+IF(Tabla15[[#This Row],[NOMBRE DE LA CAUSA 2018]]=0,0,1)</f>
        <v>1</v>
      </c>
      <c r="E364" s="1">
        <f>+E363+Tabla15[[#This Row],[NOMBRE DE LA CAUSA 2019]]</f>
        <v>362</v>
      </c>
      <c r="F364" s="1">
        <f>+Tabla15[[#This Row],[0]]*Tabla15[[#This Row],[NOMBRE DE LA CAUSA 2019]]</f>
        <v>362</v>
      </c>
      <c r="G364" s="1" t="s">
        <v>743</v>
      </c>
      <c r="H364" s="6"/>
      <c r="I364" s="6"/>
      <c r="J364" s="1" t="s">
        <v>744</v>
      </c>
      <c r="K364" s="27" t="s">
        <v>740</v>
      </c>
      <c r="L364" s="1" t="s">
        <v>1509</v>
      </c>
      <c r="M364" s="4">
        <v>314</v>
      </c>
      <c r="N364" s="1" t="str">
        <f>+Tabla15[[#This Row],[NOMBRE DE LA CAUSA 2017]]</f>
        <v>INDEBIDA INCORPORACION DE CONSCRIPTOS</v>
      </c>
    </row>
    <row r="365" spans="1:14" ht="15" customHeight="1" x14ac:dyDescent="0.25">
      <c r="A365" s="1">
        <f>+Tabla15[[#This Row],[1]]</f>
        <v>363</v>
      </c>
      <c r="B365" s="8" t="s">
        <v>1510</v>
      </c>
      <c r="C365" s="1">
        <v>1</v>
      </c>
      <c r="D365" s="1">
        <f>+IF(Tabla15[[#This Row],[NOMBRE DE LA CAUSA 2018]]=0,0,1)</f>
        <v>1</v>
      </c>
      <c r="E365" s="1">
        <f>+E364+Tabla15[[#This Row],[NOMBRE DE LA CAUSA 2019]]</f>
        <v>363</v>
      </c>
      <c r="F365" s="1">
        <f>+Tabla15[[#This Row],[0]]*Tabla15[[#This Row],[NOMBRE DE LA CAUSA 2019]]</f>
        <v>363</v>
      </c>
      <c r="G365" s="6" t="s">
        <v>738</v>
      </c>
      <c r="H365" s="6"/>
      <c r="I365" s="8" t="s">
        <v>1114</v>
      </c>
      <c r="K365" s="8" t="s">
        <v>740</v>
      </c>
      <c r="L365" s="10" t="s">
        <v>1511</v>
      </c>
      <c r="M365" s="30">
        <v>2338</v>
      </c>
      <c r="N365" s="1" t="str">
        <f>+Tabla15[[#This Row],[NOMBRE DE LA CAUSA 2017]]</f>
        <v>INDEBIDA INSCRIPCION EN EL REGISTRO MERCANTIL</v>
      </c>
    </row>
    <row r="366" spans="1:14" ht="15" customHeight="1" x14ac:dyDescent="0.25">
      <c r="A366" s="1">
        <f>+Tabla15[[#This Row],[1]]</f>
        <v>364</v>
      </c>
      <c r="B366" s="6" t="s">
        <v>1512</v>
      </c>
      <c r="C366" s="1">
        <v>1</v>
      </c>
      <c r="D366" s="1">
        <f>+IF(Tabla15[[#This Row],[NOMBRE DE LA CAUSA 2018]]=0,0,1)</f>
        <v>1</v>
      </c>
      <c r="E366" s="1">
        <f>+E365+Tabla15[[#This Row],[NOMBRE DE LA CAUSA 2019]]</f>
        <v>364</v>
      </c>
      <c r="F366" s="1">
        <f>+Tabla15[[#This Row],[0]]*Tabla15[[#This Row],[NOMBRE DE LA CAUSA 2019]]</f>
        <v>364</v>
      </c>
      <c r="G366" s="6" t="s">
        <v>743</v>
      </c>
      <c r="H366" s="6"/>
      <c r="I366" s="6"/>
      <c r="J366" s="6" t="s">
        <v>744</v>
      </c>
      <c r="K366" s="6" t="s">
        <v>740</v>
      </c>
      <c r="L366" s="7" t="s">
        <v>1513</v>
      </c>
      <c r="M366" s="4">
        <v>789</v>
      </c>
      <c r="N366" s="1" t="str">
        <f>+Tabla15[[#This Row],[NOMBRE DE LA CAUSA 2017]]</f>
        <v>INDEBIDA LIQUIDACION DE ASIGNACION DE RETIRO</v>
      </c>
    </row>
    <row r="367" spans="1:14" ht="15" customHeight="1" x14ac:dyDescent="0.25">
      <c r="A367" s="1">
        <f>+Tabla15[[#This Row],[1]]</f>
        <v>365</v>
      </c>
      <c r="B367" s="6" t="s">
        <v>1514</v>
      </c>
      <c r="C367" s="1">
        <v>1</v>
      </c>
      <c r="D367" s="1">
        <f>+IF(Tabla15[[#This Row],[NOMBRE DE LA CAUSA 2018]]=0,0,1)</f>
        <v>1</v>
      </c>
      <c r="E367" s="1">
        <f>+E366+Tabla15[[#This Row],[NOMBRE DE LA CAUSA 2019]]</f>
        <v>365</v>
      </c>
      <c r="F367" s="1">
        <f>+Tabla15[[#This Row],[0]]*Tabla15[[#This Row],[NOMBRE DE LA CAUSA 2019]]</f>
        <v>365</v>
      </c>
      <c r="G367" s="6" t="s">
        <v>743</v>
      </c>
      <c r="H367" s="6"/>
      <c r="I367" s="6"/>
      <c r="J367" s="6" t="s">
        <v>744</v>
      </c>
      <c r="K367" s="6" t="s">
        <v>740</v>
      </c>
      <c r="L367" s="7" t="s">
        <v>1515</v>
      </c>
      <c r="M367" s="4">
        <v>41</v>
      </c>
      <c r="N367" s="1" t="str">
        <f>+Tabla15[[#This Row],[NOMBRE DE LA CAUSA 2017]]</f>
        <v>INDEBIDA LIQUIDACION DE BONO PENSIONAL</v>
      </c>
    </row>
    <row r="368" spans="1:14" ht="15" customHeight="1" x14ac:dyDescent="0.25">
      <c r="A368" s="1">
        <f>+Tabla15[[#This Row],[1]]</f>
        <v>366</v>
      </c>
      <c r="B368" s="6" t="s">
        <v>1516</v>
      </c>
      <c r="C368" s="1">
        <v>1</v>
      </c>
      <c r="D368" s="1">
        <f>+IF(Tabla15[[#This Row],[NOMBRE DE LA CAUSA 2018]]=0,0,1)</f>
        <v>1</v>
      </c>
      <c r="E368" s="1">
        <f>+E367+Tabla15[[#This Row],[NOMBRE DE LA CAUSA 2019]]</f>
        <v>366</v>
      </c>
      <c r="F368" s="1">
        <f>+Tabla15[[#This Row],[0]]*Tabla15[[#This Row],[NOMBRE DE LA CAUSA 2019]]</f>
        <v>366</v>
      </c>
      <c r="G368" s="6" t="s">
        <v>743</v>
      </c>
      <c r="H368" s="6"/>
      <c r="I368" s="6"/>
      <c r="J368" s="6" t="s">
        <v>744</v>
      </c>
      <c r="K368" s="6" t="s">
        <v>740</v>
      </c>
      <c r="L368" s="7" t="s">
        <v>1517</v>
      </c>
      <c r="M368" s="4">
        <v>786</v>
      </c>
      <c r="N368" s="1" t="str">
        <f>+Tabla15[[#This Row],[NOMBRE DE LA CAUSA 2017]]</f>
        <v>INDEBIDA LIQUIDACION DE CUOTA PARTE PENSIONAL</v>
      </c>
    </row>
    <row r="369" spans="1:14" ht="15" customHeight="1" x14ac:dyDescent="0.25">
      <c r="A369" s="1">
        <f>+Tabla15[[#This Row],[1]]</f>
        <v>367</v>
      </c>
      <c r="B369" s="8" t="s">
        <v>1518</v>
      </c>
      <c r="C369" s="1">
        <v>1</v>
      </c>
      <c r="D369" s="1">
        <f>+IF(Tabla15[[#This Row],[NOMBRE DE LA CAUSA 2018]]=0,0,1)</f>
        <v>1</v>
      </c>
      <c r="E369" s="1">
        <f>+E368+Tabla15[[#This Row],[NOMBRE DE LA CAUSA 2019]]</f>
        <v>367</v>
      </c>
      <c r="F369" s="1">
        <f>+Tabla15[[#This Row],[0]]*Tabla15[[#This Row],[NOMBRE DE LA CAUSA 2019]]</f>
        <v>367</v>
      </c>
      <c r="G369" s="6" t="s">
        <v>781</v>
      </c>
      <c r="H369" s="6" t="s">
        <v>1401</v>
      </c>
      <c r="I369" s="6"/>
      <c r="J369" s="6"/>
      <c r="K369" s="8" t="s">
        <v>740</v>
      </c>
      <c r="L369" s="10" t="s">
        <v>1519</v>
      </c>
      <c r="M369" s="4">
        <v>2304</v>
      </c>
      <c r="N369" s="1" t="str">
        <f>+Tabla15[[#This Row],[NOMBRE DE LA CAUSA 2017]]</f>
        <v>INDEBIDA LIQUIDACION DE DE COSTO ACUMULADO DE ASCENSOS EN EL ESCALAFON DOCENTE</v>
      </c>
    </row>
    <row r="370" spans="1:14" ht="15" customHeight="1" x14ac:dyDescent="0.25">
      <c r="A370" s="1">
        <f>+Tabla15[[#This Row],[1]]</f>
        <v>368</v>
      </c>
      <c r="B370" s="6" t="s">
        <v>1520</v>
      </c>
      <c r="C370" s="1">
        <v>1</v>
      </c>
      <c r="D370" s="1">
        <f>+IF(Tabla15[[#This Row],[NOMBRE DE LA CAUSA 2018]]=0,0,1)</f>
        <v>1</v>
      </c>
      <c r="E370" s="1">
        <f>+E369+Tabla15[[#This Row],[NOMBRE DE LA CAUSA 2019]]</f>
        <v>368</v>
      </c>
      <c r="F370" s="1">
        <f>+Tabla15[[#This Row],[0]]*Tabla15[[#This Row],[NOMBRE DE LA CAUSA 2019]]</f>
        <v>368</v>
      </c>
      <c r="G370" s="6" t="s">
        <v>781</v>
      </c>
      <c r="H370" s="6" t="s">
        <v>1406</v>
      </c>
      <c r="I370" s="6"/>
      <c r="J370" s="6"/>
      <c r="K370" s="6" t="s">
        <v>740</v>
      </c>
      <c r="L370" s="7" t="s">
        <v>1521</v>
      </c>
      <c r="M370" s="4">
        <v>2263</v>
      </c>
      <c r="N370" s="1" t="str">
        <f>+Tabla15[[#This Row],[NOMBRE DE LA CAUSA 2017]]</f>
        <v>INDEBIDA LIQUIDACION DE HONORARIOS</v>
      </c>
    </row>
    <row r="371" spans="1:14" ht="15" customHeight="1" x14ac:dyDescent="0.25">
      <c r="A371" s="1">
        <f>+Tabla15[[#This Row],[1]]</f>
        <v>369</v>
      </c>
      <c r="B371" s="6" t="s">
        <v>1522</v>
      </c>
      <c r="C371" s="1">
        <v>1</v>
      </c>
      <c r="D371" s="1">
        <f>+IF(Tabla15[[#This Row],[NOMBRE DE LA CAUSA 2018]]=0,0,1)</f>
        <v>1</v>
      </c>
      <c r="E371" s="1">
        <f>+E370+Tabla15[[#This Row],[NOMBRE DE LA CAUSA 2019]]</f>
        <v>369</v>
      </c>
      <c r="F371" s="1">
        <f>+Tabla15[[#This Row],[0]]*Tabla15[[#This Row],[NOMBRE DE LA CAUSA 2019]]</f>
        <v>369</v>
      </c>
      <c r="G371" s="6" t="s">
        <v>738</v>
      </c>
      <c r="H371" s="6"/>
      <c r="I371" s="6"/>
      <c r="J371" s="6"/>
      <c r="K371" s="6" t="s">
        <v>740</v>
      </c>
      <c r="L371" s="7" t="s">
        <v>1523</v>
      </c>
      <c r="M371" s="4">
        <v>2216</v>
      </c>
      <c r="N371" s="1" t="str">
        <f>+Tabla15[[#This Row],[NOMBRE DE LA CAUSA 2017]]</f>
        <v>INDEBIDA LIQUIDACION DE INCREMENTO DE PENSION DE INVALIDEZ</v>
      </c>
    </row>
    <row r="372" spans="1:14" ht="15" customHeight="1" x14ac:dyDescent="0.25">
      <c r="A372" s="1">
        <f>+Tabla15[[#This Row],[1]]</f>
        <v>370</v>
      </c>
      <c r="B372" s="6" t="s">
        <v>1524</v>
      </c>
      <c r="C372" s="1">
        <v>1</v>
      </c>
      <c r="D372" s="1">
        <f>+IF(Tabla15[[#This Row],[NOMBRE DE LA CAUSA 2018]]=0,0,1)</f>
        <v>1</v>
      </c>
      <c r="E372" s="1">
        <f>+E371+Tabla15[[#This Row],[NOMBRE DE LA CAUSA 2019]]</f>
        <v>370</v>
      </c>
      <c r="F372" s="1">
        <f>+Tabla15[[#This Row],[0]]*Tabla15[[#This Row],[NOMBRE DE LA CAUSA 2019]]</f>
        <v>370</v>
      </c>
      <c r="G372" s="6" t="s">
        <v>738</v>
      </c>
      <c r="H372" s="6"/>
      <c r="I372" s="6"/>
      <c r="J372" s="6"/>
      <c r="K372" s="6" t="s">
        <v>740</v>
      </c>
      <c r="L372" s="7" t="s">
        <v>1525</v>
      </c>
      <c r="M372" s="4">
        <v>2215</v>
      </c>
      <c r="N372" s="1" t="str">
        <f>+Tabla15[[#This Row],[NOMBRE DE LA CAUSA 2017]]</f>
        <v>INDEBIDA LIQUIDACION DE INCREMENTO DE PENSION DE VEJEZ</v>
      </c>
    </row>
    <row r="373" spans="1:14" ht="15" customHeight="1" x14ac:dyDescent="0.25">
      <c r="A373" s="1">
        <f>+Tabla15[[#This Row],[1]]</f>
        <v>371</v>
      </c>
      <c r="B373" s="8" t="s">
        <v>1526</v>
      </c>
      <c r="C373" s="1">
        <v>1</v>
      </c>
      <c r="D373" s="1">
        <f>+IF(Tabla15[[#This Row],[NOMBRE DE LA CAUSA 2018]]=0,0,1)</f>
        <v>1</v>
      </c>
      <c r="E373" s="1">
        <f>+E372+Tabla15[[#This Row],[NOMBRE DE LA CAUSA 2019]]</f>
        <v>371</v>
      </c>
      <c r="F373" s="1">
        <f>+Tabla15[[#This Row],[0]]*Tabla15[[#This Row],[NOMBRE DE LA CAUSA 2019]]</f>
        <v>371</v>
      </c>
      <c r="G373" s="8" t="s">
        <v>743</v>
      </c>
      <c r="H373" s="6"/>
      <c r="I373" s="8" t="s">
        <v>1527</v>
      </c>
      <c r="J373" s="6" t="s">
        <v>744</v>
      </c>
      <c r="K373" s="6" t="s">
        <v>740</v>
      </c>
      <c r="L373" s="10" t="s">
        <v>1528</v>
      </c>
      <c r="M373" s="4">
        <v>1883</v>
      </c>
      <c r="N373" s="1" t="str">
        <f>+Tabla15[[#This Row],[NOMBRE DE LA CAUSA 2017]]</f>
        <v>INDEBIDA LIQUIDACION DE INDEMNIZACION POR DESPIDO SIN JUSTA CAUSA</v>
      </c>
    </row>
    <row r="374" spans="1:14" ht="15" customHeight="1" x14ac:dyDescent="0.25">
      <c r="A374" s="1">
        <f>+Tabla15[[#This Row],[1]]</f>
        <v>372</v>
      </c>
      <c r="B374" s="6" t="s">
        <v>1529</v>
      </c>
      <c r="C374" s="1">
        <v>1</v>
      </c>
      <c r="D374" s="1">
        <f>+IF(Tabla15[[#This Row],[NOMBRE DE LA CAUSA 2018]]=0,0,1)</f>
        <v>1</v>
      </c>
      <c r="E374" s="1">
        <f>+E373+Tabla15[[#This Row],[NOMBRE DE LA CAUSA 2019]]</f>
        <v>372</v>
      </c>
      <c r="F374" s="1">
        <f>+Tabla15[[#This Row],[0]]*Tabla15[[#This Row],[NOMBRE DE LA CAUSA 2019]]</f>
        <v>372</v>
      </c>
      <c r="G374" s="6" t="s">
        <v>738</v>
      </c>
      <c r="H374" s="6"/>
      <c r="I374" s="6"/>
      <c r="J374" s="6"/>
      <c r="K374" s="6" t="s">
        <v>740</v>
      </c>
      <c r="L374" s="7" t="s">
        <v>1530</v>
      </c>
      <c r="M374" s="4">
        <v>2278</v>
      </c>
      <c r="N374" s="1" t="str">
        <f>+Tabla15[[#This Row],[NOMBRE DE LA CAUSA 2017]]</f>
        <v>INDEBIDA LIQUIDACION DE INDEMNIZACION POR DISMINUCION DE CAPACIDAD LABORAL</v>
      </c>
    </row>
    <row r="375" spans="1:14" ht="15" customHeight="1" x14ac:dyDescent="0.25">
      <c r="A375" s="1">
        <f>+Tabla15[[#This Row],[1]]</f>
        <v>373</v>
      </c>
      <c r="B375" s="6" t="s">
        <v>1531</v>
      </c>
      <c r="C375" s="1">
        <v>1</v>
      </c>
      <c r="D375" s="1">
        <f>+IF(Tabla15[[#This Row],[NOMBRE DE LA CAUSA 2018]]=0,0,1)</f>
        <v>1</v>
      </c>
      <c r="E375" s="1">
        <f>+E374+Tabla15[[#This Row],[NOMBRE DE LA CAUSA 2019]]</f>
        <v>373</v>
      </c>
      <c r="F375" s="1">
        <f>+Tabla15[[#This Row],[0]]*Tabla15[[#This Row],[NOMBRE DE LA CAUSA 2019]]</f>
        <v>373</v>
      </c>
      <c r="G375" s="6" t="s">
        <v>738</v>
      </c>
      <c r="I375" s="6"/>
      <c r="J375" s="6"/>
      <c r="K375" s="6" t="s">
        <v>740</v>
      </c>
      <c r="L375" s="7" t="s">
        <v>1532</v>
      </c>
      <c r="M375" s="4">
        <v>2282</v>
      </c>
      <c r="N375" s="1" t="str">
        <f>+Tabla15[[#This Row],[NOMBRE DE LA CAUSA 2017]]</f>
        <v>INDEBIDA LIQUIDACION DE INDEMNIZACION POR MUERTE EN ACCIDENTE DE TRABAJO</v>
      </c>
    </row>
    <row r="376" spans="1:14" ht="15" customHeight="1" x14ac:dyDescent="0.25">
      <c r="A376" s="1">
        <f>+Tabla15[[#This Row],[1]]</f>
        <v>374</v>
      </c>
      <c r="B376" s="8" t="s">
        <v>1533</v>
      </c>
      <c r="C376" s="1">
        <v>1</v>
      </c>
      <c r="D376" s="1">
        <f>+IF(Tabla15[[#This Row],[NOMBRE DE LA CAUSA 2018]]=0,0,1)</f>
        <v>1</v>
      </c>
      <c r="E376" s="1">
        <f>+E375+Tabla15[[#This Row],[NOMBRE DE LA CAUSA 2019]]</f>
        <v>374</v>
      </c>
      <c r="F376" s="1">
        <f>+Tabla15[[#This Row],[0]]*Tabla15[[#This Row],[NOMBRE DE LA CAUSA 2019]]</f>
        <v>374</v>
      </c>
      <c r="G376" s="6" t="s">
        <v>738</v>
      </c>
      <c r="I376" s="8" t="s">
        <v>41</v>
      </c>
      <c r="J376" s="6"/>
      <c r="K376" s="8" t="s">
        <v>740</v>
      </c>
      <c r="L376" s="10" t="s">
        <v>1534</v>
      </c>
      <c r="M376" s="30">
        <v>2347</v>
      </c>
      <c r="N376" s="1" t="str">
        <f>+Tabla15[[#This Row],[NOMBRE DE LA CAUSA 2017]]</f>
        <v>INDEBIDA LIQUIDACION DE INDEMNIZACION SUSTITUTIVA DE PENSION DE SOBREVIVIENTES</v>
      </c>
    </row>
    <row r="377" spans="1:14" ht="15" customHeight="1" x14ac:dyDescent="0.25">
      <c r="A377" s="1">
        <f>+Tabla15[[#This Row],[1]]</f>
        <v>375</v>
      </c>
      <c r="B377" s="6" t="s">
        <v>1535</v>
      </c>
      <c r="C377" s="1">
        <v>1</v>
      </c>
      <c r="D377" s="1">
        <f>+IF(Tabla15[[#This Row],[NOMBRE DE LA CAUSA 2018]]=0,0,1)</f>
        <v>1</v>
      </c>
      <c r="E377" s="1">
        <f>+E376+Tabla15[[#This Row],[NOMBRE DE LA CAUSA 2019]]</f>
        <v>375</v>
      </c>
      <c r="F377" s="1">
        <f>+Tabla15[[#This Row],[0]]*Tabla15[[#This Row],[NOMBRE DE LA CAUSA 2019]]</f>
        <v>375</v>
      </c>
      <c r="G377" s="6" t="s">
        <v>743</v>
      </c>
      <c r="I377" s="6"/>
      <c r="J377" s="6" t="s">
        <v>744</v>
      </c>
      <c r="K377" s="6" t="s">
        <v>740</v>
      </c>
      <c r="L377" s="7" t="s">
        <v>1536</v>
      </c>
      <c r="M377" s="4">
        <v>819</v>
      </c>
      <c r="N377" s="1" t="str">
        <f>+Tabla15[[#This Row],[NOMBRE DE LA CAUSA 2017]]</f>
        <v>INDEBIDA LIQUIDACION DE INDEMNIZACION SUSTITUTIVA DE PENSION DE VEJEZ</v>
      </c>
    </row>
    <row r="378" spans="1:14" ht="15" customHeight="1" x14ac:dyDescent="0.25">
      <c r="A378" s="1">
        <f>+Tabla15[[#This Row],[1]]</f>
        <v>376</v>
      </c>
      <c r="B378" s="6" t="s">
        <v>1537</v>
      </c>
      <c r="C378" s="1">
        <v>1</v>
      </c>
      <c r="D378" s="1">
        <f>+IF(Tabla15[[#This Row],[NOMBRE DE LA CAUSA 2018]]=0,0,1)</f>
        <v>1</v>
      </c>
      <c r="E378" s="1">
        <f>+E377+Tabla15[[#This Row],[NOMBRE DE LA CAUSA 2019]]</f>
        <v>376</v>
      </c>
      <c r="F378" s="1">
        <f>+Tabla15[[#This Row],[0]]*Tabla15[[#This Row],[NOMBRE DE LA CAUSA 2019]]</f>
        <v>376</v>
      </c>
      <c r="G378" s="6" t="s">
        <v>781</v>
      </c>
      <c r="H378" s="1" t="s">
        <v>1538</v>
      </c>
      <c r="I378" s="6"/>
      <c r="J378" s="6"/>
      <c r="K378" s="6" t="s">
        <v>740</v>
      </c>
      <c r="L378" s="7" t="s">
        <v>1539</v>
      </c>
      <c r="M378" s="4">
        <v>2239</v>
      </c>
      <c r="N378" s="1" t="str">
        <f>+Tabla15[[#This Row],[NOMBRE DE LA CAUSA 2017]]</f>
        <v>INDEBIDA LIQUIDACION DE INTERESES SOBRE AUXILIO DE CESANTIAS</v>
      </c>
    </row>
    <row r="379" spans="1:14" ht="15" customHeight="1" x14ac:dyDescent="0.25">
      <c r="A379" s="1">
        <f>+Tabla15[[#This Row],[1]]</f>
        <v>377</v>
      </c>
      <c r="B379" s="6" t="s">
        <v>1540</v>
      </c>
      <c r="C379" s="1">
        <v>1</v>
      </c>
      <c r="D379" s="1">
        <f>+IF(Tabla15[[#This Row],[NOMBRE DE LA CAUSA 2018]]=0,0,1)</f>
        <v>1</v>
      </c>
      <c r="E379" s="1">
        <f>+E378+Tabla15[[#This Row],[NOMBRE DE LA CAUSA 2019]]</f>
        <v>377</v>
      </c>
      <c r="F379" s="1">
        <f>+Tabla15[[#This Row],[0]]*Tabla15[[#This Row],[NOMBRE DE LA CAUSA 2019]]</f>
        <v>377</v>
      </c>
      <c r="G379" s="6" t="s">
        <v>738</v>
      </c>
      <c r="I379" s="6"/>
      <c r="J379" s="6"/>
      <c r="K379" s="6" t="s">
        <v>740</v>
      </c>
      <c r="L379" s="7" t="s">
        <v>1541</v>
      </c>
      <c r="M379" s="4">
        <v>2284</v>
      </c>
      <c r="N379" s="1" t="str">
        <f>+Tabla15[[#This Row],[NOMBRE DE LA CAUSA 2017]]</f>
        <v>INDEBIDA LIQUIDACION DE LA BONIFICACION POR COMPENSACION</v>
      </c>
    </row>
    <row r="380" spans="1:14" ht="15" customHeight="1" x14ac:dyDescent="0.25">
      <c r="A380" s="1">
        <f>+Tabla15[[#This Row],[1]]</f>
        <v>378</v>
      </c>
      <c r="B380" s="8" t="s">
        <v>1542</v>
      </c>
      <c r="C380" s="1">
        <v>1</v>
      </c>
      <c r="D380" s="1">
        <f>+IF(Tabla15[[#This Row],[NOMBRE DE LA CAUSA 2018]]=0,0,1)</f>
        <v>1</v>
      </c>
      <c r="E380" s="1">
        <f>+E379+Tabla15[[#This Row],[NOMBRE DE LA CAUSA 2019]]</f>
        <v>378</v>
      </c>
      <c r="F380" s="1">
        <f>+Tabla15[[#This Row],[0]]*Tabla15[[#This Row],[NOMBRE DE LA CAUSA 2019]]</f>
        <v>378</v>
      </c>
      <c r="G380" s="6" t="s">
        <v>738</v>
      </c>
      <c r="I380" s="6"/>
      <c r="J380" s="6"/>
      <c r="K380" s="8" t="s">
        <v>740</v>
      </c>
      <c r="L380" s="10" t="s">
        <v>1543</v>
      </c>
      <c r="M380" s="4">
        <v>2309</v>
      </c>
      <c r="N380" s="1" t="str">
        <f>+Tabla15[[#This Row],[NOMBRE DE LA CAUSA 2017]]</f>
        <v>INDEBIDA LIQUIDACION DE LA PRIMA DE SEGURO DE DEPOSITO</v>
      </c>
    </row>
    <row r="381" spans="1:14" ht="15" customHeight="1" x14ac:dyDescent="0.25">
      <c r="A381" s="1">
        <f>+Tabla15[[#This Row],[1]]</f>
        <v>379</v>
      </c>
      <c r="B381" s="6" t="s">
        <v>1544</v>
      </c>
      <c r="C381" s="1">
        <v>1</v>
      </c>
      <c r="D381" s="1">
        <f>+IF(Tabla15[[#This Row],[NOMBRE DE LA CAUSA 2018]]=0,0,1)</f>
        <v>1</v>
      </c>
      <c r="E381" s="1">
        <f>+E380+Tabla15[[#This Row],[NOMBRE DE LA CAUSA 2019]]</f>
        <v>379</v>
      </c>
      <c r="F381" s="1">
        <f>+Tabla15[[#This Row],[0]]*Tabla15[[#This Row],[NOMBRE DE LA CAUSA 2019]]</f>
        <v>379</v>
      </c>
      <c r="G381" s="6" t="s">
        <v>781</v>
      </c>
      <c r="H381" s="6" t="s">
        <v>1409</v>
      </c>
      <c r="I381" s="6"/>
      <c r="J381" s="6"/>
      <c r="K381" s="6" t="s">
        <v>740</v>
      </c>
      <c r="L381" s="7" t="s">
        <v>1545</v>
      </c>
      <c r="M381" s="4">
        <v>2276</v>
      </c>
      <c r="N381" s="1" t="str">
        <f>+Tabla15[[#This Row],[NOMBRE DE LA CAUSA 2017]]</f>
        <v>INDEBIDA LIQUIDACION DE PAGO DE INCAPACIDAD MEDICA</v>
      </c>
    </row>
    <row r="382" spans="1:14" ht="15" customHeight="1" x14ac:dyDescent="0.25">
      <c r="A382" s="1">
        <f>+Tabla15[[#This Row],[1]]</f>
        <v>380</v>
      </c>
      <c r="B382" s="6" t="s">
        <v>1546</v>
      </c>
      <c r="C382" s="1">
        <v>1</v>
      </c>
      <c r="D382" s="1">
        <f>+IF(Tabla15[[#This Row],[NOMBRE DE LA CAUSA 2018]]=0,0,1)</f>
        <v>1</v>
      </c>
      <c r="E382" s="1">
        <f>+E381+Tabla15[[#This Row],[NOMBRE DE LA CAUSA 2019]]</f>
        <v>380</v>
      </c>
      <c r="F382" s="1">
        <f>+Tabla15[[#This Row],[0]]*Tabla15[[#This Row],[NOMBRE DE LA CAUSA 2019]]</f>
        <v>380</v>
      </c>
      <c r="G382" s="6" t="s">
        <v>781</v>
      </c>
      <c r="H382" s="6" t="s">
        <v>1547</v>
      </c>
      <c r="I382" s="6"/>
      <c r="J382" s="6"/>
      <c r="K382" s="6" t="s">
        <v>740</v>
      </c>
      <c r="L382" s="7" t="s">
        <v>1548</v>
      </c>
      <c r="M382" s="4">
        <v>2206</v>
      </c>
      <c r="N382" s="1" t="str">
        <f>+Tabla15[[#This Row],[NOMBRE DE LA CAUSA 2017]]</f>
        <v>INDEBIDA LIQUIDACION DE PENSION DE INVALIDEZ</v>
      </c>
    </row>
    <row r="383" spans="1:14" ht="15" customHeight="1" x14ac:dyDescent="0.25">
      <c r="A383" s="1">
        <f>+Tabla15[[#This Row],[1]]</f>
        <v>381</v>
      </c>
      <c r="B383" s="6" t="s">
        <v>1549</v>
      </c>
      <c r="C383" s="1">
        <v>1</v>
      </c>
      <c r="D383" s="1">
        <f>+IF(Tabla15[[#This Row],[NOMBRE DE LA CAUSA 2018]]=0,0,1)</f>
        <v>1</v>
      </c>
      <c r="E383" s="1">
        <f>+E382+Tabla15[[#This Row],[NOMBRE DE LA CAUSA 2019]]</f>
        <v>381</v>
      </c>
      <c r="F383" s="1">
        <f>+Tabla15[[#This Row],[0]]*Tabla15[[#This Row],[NOMBRE DE LA CAUSA 2019]]</f>
        <v>381</v>
      </c>
      <c r="G383" s="6" t="s">
        <v>781</v>
      </c>
      <c r="H383" s="6" t="s">
        <v>1547</v>
      </c>
      <c r="I383" s="6"/>
      <c r="J383" s="6"/>
      <c r="K383" s="6" t="s">
        <v>740</v>
      </c>
      <c r="L383" s="7" t="s">
        <v>1550</v>
      </c>
      <c r="M383" s="4">
        <v>2207</v>
      </c>
      <c r="N383" s="1" t="str">
        <f>+Tabla15[[#This Row],[NOMBRE DE LA CAUSA 2017]]</f>
        <v>INDEBIDA LIQUIDACION DE PENSION DE SOBREVIVIENTE</v>
      </c>
    </row>
    <row r="384" spans="1:14" ht="15" customHeight="1" x14ac:dyDescent="0.25">
      <c r="A384" s="1">
        <f>+Tabla15[[#This Row],[1]]</f>
        <v>382</v>
      </c>
      <c r="B384" s="6" t="s">
        <v>1551</v>
      </c>
      <c r="C384" s="1">
        <v>1</v>
      </c>
      <c r="D384" s="1">
        <f>+IF(Tabla15[[#This Row],[NOMBRE DE LA CAUSA 2018]]=0,0,1)</f>
        <v>1</v>
      </c>
      <c r="E384" s="1">
        <f>+E383+Tabla15[[#This Row],[NOMBRE DE LA CAUSA 2019]]</f>
        <v>382</v>
      </c>
      <c r="F384" s="1">
        <f>+Tabla15[[#This Row],[0]]*Tabla15[[#This Row],[NOMBRE DE LA CAUSA 2019]]</f>
        <v>382</v>
      </c>
      <c r="G384" s="6" t="s">
        <v>781</v>
      </c>
      <c r="H384" s="6" t="s">
        <v>1547</v>
      </c>
      <c r="I384" s="6"/>
      <c r="J384" s="6"/>
      <c r="K384" s="6" t="s">
        <v>740</v>
      </c>
      <c r="L384" s="7" t="s">
        <v>1552</v>
      </c>
      <c r="M384" s="4">
        <v>2205</v>
      </c>
      <c r="N384" s="1" t="str">
        <f>+Tabla15[[#This Row],[NOMBRE DE LA CAUSA 2017]]</f>
        <v>INDEBIDA LIQUIDACION DE PENSION DE VEJEZ</v>
      </c>
    </row>
    <row r="385" spans="1:14" ht="15" customHeight="1" x14ac:dyDescent="0.25">
      <c r="A385" s="1">
        <f>+Tabla15[[#This Row],[1]]</f>
        <v>383</v>
      </c>
      <c r="B385" s="6" t="s">
        <v>1553</v>
      </c>
      <c r="C385" s="1">
        <v>1</v>
      </c>
      <c r="D385" s="1">
        <f>+IF(Tabla15[[#This Row],[NOMBRE DE LA CAUSA 2018]]=0,0,1)</f>
        <v>1</v>
      </c>
      <c r="E385" s="1">
        <f>+E384+Tabla15[[#This Row],[NOMBRE DE LA CAUSA 2019]]</f>
        <v>383</v>
      </c>
      <c r="F385" s="1">
        <f>+Tabla15[[#This Row],[0]]*Tabla15[[#This Row],[NOMBRE DE LA CAUSA 2019]]</f>
        <v>383</v>
      </c>
      <c r="G385" s="6" t="s">
        <v>738</v>
      </c>
      <c r="H385" s="6"/>
      <c r="I385" s="6"/>
      <c r="J385" s="6"/>
      <c r="K385" s="8" t="s">
        <v>740</v>
      </c>
      <c r="L385" s="7" t="s">
        <v>1554</v>
      </c>
      <c r="M385" s="4">
        <v>2234</v>
      </c>
      <c r="N385" s="1" t="str">
        <f>+Tabla15[[#This Row],[NOMBRE DE LA CAUSA 2017]]</f>
        <v>INDEBIDA LIQUIDACION DE PENSION FAMILIAR</v>
      </c>
    </row>
    <row r="386" spans="1:14" ht="15" customHeight="1" x14ac:dyDescent="0.25">
      <c r="A386" s="1">
        <f>+Tabla15[[#This Row],[1]]</f>
        <v>384</v>
      </c>
      <c r="B386" s="6" t="s">
        <v>1555</v>
      </c>
      <c r="C386" s="1">
        <v>1</v>
      </c>
      <c r="D386" s="1">
        <f>+IF(Tabla15[[#This Row],[NOMBRE DE LA CAUSA 2018]]=0,0,1)</f>
        <v>1</v>
      </c>
      <c r="E386" s="1">
        <f>+E385+Tabla15[[#This Row],[NOMBRE DE LA CAUSA 2019]]</f>
        <v>384</v>
      </c>
      <c r="F386" s="1">
        <f>+Tabla15[[#This Row],[0]]*Tabla15[[#This Row],[NOMBRE DE LA CAUSA 2019]]</f>
        <v>384</v>
      </c>
      <c r="G386" s="6" t="s">
        <v>781</v>
      </c>
      <c r="H386" s="6" t="s">
        <v>1547</v>
      </c>
      <c r="I386" s="6"/>
      <c r="J386" s="6"/>
      <c r="K386" s="8" t="s">
        <v>740</v>
      </c>
      <c r="L386" s="10" t="s">
        <v>1556</v>
      </c>
      <c r="M386" s="4">
        <v>2318</v>
      </c>
      <c r="N386" s="1" t="str">
        <f>+Tabla15[[#This Row],[NOMBRE DE LA CAUSA 2017]]</f>
        <v>INDEBIDA LIQUIDACION DE PENSION SUSTITUTIVA</v>
      </c>
    </row>
    <row r="387" spans="1:14" ht="15" customHeight="1" x14ac:dyDescent="0.25">
      <c r="A387" s="1">
        <f>+Tabla15[[#This Row],[1]]</f>
        <v>385</v>
      </c>
      <c r="B387" s="6" t="s">
        <v>1557</v>
      </c>
      <c r="C387" s="1">
        <v>1</v>
      </c>
      <c r="D387" s="1">
        <f>+IF(Tabla15[[#This Row],[NOMBRE DE LA CAUSA 2018]]=0,0,1)</f>
        <v>1</v>
      </c>
      <c r="E387" s="1">
        <f>+E386+Tabla15[[#This Row],[NOMBRE DE LA CAUSA 2019]]</f>
        <v>385</v>
      </c>
      <c r="F387" s="1">
        <f>+Tabla15[[#This Row],[0]]*Tabla15[[#This Row],[NOMBRE DE LA CAUSA 2019]]</f>
        <v>385</v>
      </c>
      <c r="G387" s="6" t="s">
        <v>781</v>
      </c>
      <c r="H387" s="6" t="s">
        <v>1558</v>
      </c>
      <c r="I387" s="6"/>
      <c r="J387" s="6"/>
      <c r="K387" s="6" t="s">
        <v>740</v>
      </c>
      <c r="L387" s="7" t="s">
        <v>1559</v>
      </c>
      <c r="M387" s="4">
        <v>2261</v>
      </c>
      <c r="N387" s="1" t="str">
        <f>+Tabla15[[#This Row],[NOMBRE DE LA CAUSA 2017]]</f>
        <v>INDEBIDA LIQUIDACION DE PRESTACIONES SOCIALES</v>
      </c>
    </row>
    <row r="388" spans="1:14" ht="15" customHeight="1" x14ac:dyDescent="0.25">
      <c r="A388" s="1">
        <f>+Tabla15[[#This Row],[1]]</f>
        <v>386</v>
      </c>
      <c r="B388" s="6" t="s">
        <v>1560</v>
      </c>
      <c r="C388" s="1">
        <v>1</v>
      </c>
      <c r="D388" s="1">
        <f>+IF(Tabla15[[#This Row],[NOMBRE DE LA CAUSA 2018]]=0,0,1)</f>
        <v>1</v>
      </c>
      <c r="E388" s="1">
        <f>+E387+Tabla15[[#This Row],[NOMBRE DE LA CAUSA 2019]]</f>
        <v>386</v>
      </c>
      <c r="F388" s="1">
        <f>+Tabla15[[#This Row],[0]]*Tabla15[[#This Row],[NOMBRE DE LA CAUSA 2019]]</f>
        <v>386</v>
      </c>
      <c r="G388" s="6" t="s">
        <v>743</v>
      </c>
      <c r="H388" s="6"/>
      <c r="I388" s="6"/>
      <c r="J388" s="6" t="s">
        <v>744</v>
      </c>
      <c r="K388" s="6" t="s">
        <v>740</v>
      </c>
      <c r="L388" s="7" t="s">
        <v>1561</v>
      </c>
      <c r="M388" s="4">
        <v>626</v>
      </c>
      <c r="N388" s="1" t="str">
        <f>+Tabla15[[#This Row],[NOMBRE DE LA CAUSA 2017]]</f>
        <v>INDEBIDA LIQUIDACION DE PRIMA DE ACTIVIDAD</v>
      </c>
    </row>
    <row r="389" spans="1:14" ht="15" customHeight="1" x14ac:dyDescent="0.25">
      <c r="A389" s="1">
        <f>+Tabla15[[#This Row],[1]]</f>
        <v>387</v>
      </c>
      <c r="B389" s="6" t="s">
        <v>1562</v>
      </c>
      <c r="C389" s="1">
        <v>1</v>
      </c>
      <c r="D389" s="1">
        <f>+IF(Tabla15[[#This Row],[NOMBRE DE LA CAUSA 2018]]=0,0,1)</f>
        <v>1</v>
      </c>
      <c r="E389" s="1">
        <f>+E388+Tabla15[[#This Row],[NOMBRE DE LA CAUSA 2019]]</f>
        <v>387</v>
      </c>
      <c r="F389" s="1">
        <f>+Tabla15[[#This Row],[0]]*Tabla15[[#This Row],[NOMBRE DE LA CAUSA 2019]]</f>
        <v>387</v>
      </c>
      <c r="G389" s="6" t="s">
        <v>738</v>
      </c>
      <c r="H389" s="6"/>
      <c r="I389" s="6"/>
      <c r="J389" s="6"/>
      <c r="K389" s="6" t="s">
        <v>740</v>
      </c>
      <c r="L389" s="7" t="s">
        <v>1563</v>
      </c>
      <c r="M389" s="4">
        <v>2248</v>
      </c>
      <c r="N389" s="1" t="str">
        <f>+Tabla15[[#This Row],[NOMBRE DE LA CAUSA 2017]]</f>
        <v>INDEBIDA LIQUIDACION DE PRIMA DE ACTUALIZACION</v>
      </c>
    </row>
    <row r="390" spans="1:14" ht="15" customHeight="1" x14ac:dyDescent="0.25">
      <c r="A390" s="1">
        <f>+Tabla15[[#This Row],[1]]</f>
        <v>388</v>
      </c>
      <c r="B390" s="1" t="s">
        <v>1564</v>
      </c>
      <c r="C390" s="1">
        <v>1</v>
      </c>
      <c r="D390" s="1">
        <f>+IF(Tabla15[[#This Row],[NOMBRE DE LA CAUSA 2018]]=0,0,1)</f>
        <v>1</v>
      </c>
      <c r="E390" s="1">
        <f>+E389+Tabla15[[#This Row],[NOMBRE DE LA CAUSA 2019]]</f>
        <v>388</v>
      </c>
      <c r="F390" s="1">
        <f>+Tabla15[[#This Row],[0]]*Tabla15[[#This Row],[NOMBRE DE LA CAUSA 2019]]</f>
        <v>388</v>
      </c>
      <c r="G390" s="6" t="s">
        <v>738</v>
      </c>
      <c r="H390" s="6"/>
      <c r="I390" s="6"/>
      <c r="K390" s="1" t="s">
        <v>740</v>
      </c>
      <c r="L390" s="1" t="s">
        <v>1565</v>
      </c>
      <c r="M390" s="4">
        <v>2251</v>
      </c>
      <c r="N390" s="1" t="str">
        <f>+Tabla15[[#This Row],[NOMBRE DE LA CAUSA 2017]]</f>
        <v>INDEBIDA LIQUIDACION DE PRIMA DE ANTIGUEDAD</v>
      </c>
    </row>
    <row r="391" spans="1:14" ht="15" customHeight="1" x14ac:dyDescent="0.25">
      <c r="A391" s="1">
        <f>+Tabla15[[#This Row],[1]]</f>
        <v>389</v>
      </c>
      <c r="B391" s="6" t="s">
        <v>1566</v>
      </c>
      <c r="C391" s="1">
        <v>1</v>
      </c>
      <c r="D391" s="1">
        <f>+IF(Tabla15[[#This Row],[NOMBRE DE LA CAUSA 2018]]=0,0,1)</f>
        <v>1</v>
      </c>
      <c r="E391" s="1">
        <f>+E390+Tabla15[[#This Row],[NOMBRE DE LA CAUSA 2019]]</f>
        <v>389</v>
      </c>
      <c r="F391" s="1">
        <f>+Tabla15[[#This Row],[0]]*Tabla15[[#This Row],[NOMBRE DE LA CAUSA 2019]]</f>
        <v>389</v>
      </c>
      <c r="G391" s="6" t="s">
        <v>781</v>
      </c>
      <c r="H391" s="6" t="s">
        <v>1462</v>
      </c>
      <c r="I391" s="6"/>
      <c r="J391" s="6"/>
      <c r="K391" s="6" t="s">
        <v>740</v>
      </c>
      <c r="L391" s="7" t="s">
        <v>1567</v>
      </c>
      <c r="M391" s="4">
        <v>2246</v>
      </c>
      <c r="N391" s="1" t="str">
        <f>+Tabla15[[#This Row],[NOMBRE DE LA CAUSA 2017]]</f>
        <v>INDEBIDA LIQUIDACION DE PRIMA DE SERVICIOS</v>
      </c>
    </row>
    <row r="392" spans="1:14" ht="15" customHeight="1" x14ac:dyDescent="0.25">
      <c r="A392" s="1">
        <f>+Tabla15[[#This Row],[1]]</f>
        <v>390</v>
      </c>
      <c r="B392" s="1" t="s">
        <v>1568</v>
      </c>
      <c r="C392" s="1">
        <v>1</v>
      </c>
      <c r="D392" s="1">
        <f>+IF(Tabla15[[#This Row],[NOMBRE DE LA CAUSA 2018]]=0,0,1)</f>
        <v>1</v>
      </c>
      <c r="E392" s="1">
        <f>+E391+Tabla15[[#This Row],[NOMBRE DE LA CAUSA 2019]]</f>
        <v>390</v>
      </c>
      <c r="F392" s="1">
        <f>+Tabla15[[#This Row],[0]]*Tabla15[[#This Row],[NOMBRE DE LA CAUSA 2019]]</f>
        <v>390</v>
      </c>
      <c r="G392" s="6" t="s">
        <v>738</v>
      </c>
      <c r="K392" s="1" t="s">
        <v>740</v>
      </c>
      <c r="L392" s="12" t="s">
        <v>1569</v>
      </c>
      <c r="M392" s="4">
        <v>2253</v>
      </c>
      <c r="N392" s="1" t="str">
        <f>+Tabla15[[#This Row],[NOMBRE DE LA CAUSA 2017]]</f>
        <v>INDEBIDA LIQUIDACION DE PRIMA TECNICA</v>
      </c>
    </row>
    <row r="393" spans="1:14" ht="15" customHeight="1" x14ac:dyDescent="0.25">
      <c r="A393" s="1">
        <f>+Tabla15[[#This Row],[1]]</f>
        <v>391</v>
      </c>
      <c r="B393" s="6" t="s">
        <v>1570</v>
      </c>
      <c r="C393" s="1">
        <v>1</v>
      </c>
      <c r="D393" s="1">
        <f>+IF(Tabla15[[#This Row],[NOMBRE DE LA CAUSA 2018]]=0,0,1)</f>
        <v>1</v>
      </c>
      <c r="E393" s="1">
        <f>+E392+Tabla15[[#This Row],[NOMBRE DE LA CAUSA 2019]]</f>
        <v>391</v>
      </c>
      <c r="F393" s="1">
        <f>+Tabla15[[#This Row],[0]]*Tabla15[[#This Row],[NOMBRE DE LA CAUSA 2019]]</f>
        <v>391</v>
      </c>
      <c r="G393" s="6" t="s">
        <v>781</v>
      </c>
      <c r="H393" s="6" t="s">
        <v>1467</v>
      </c>
      <c r="I393" s="6"/>
      <c r="J393" s="6"/>
      <c r="K393" s="6" t="s">
        <v>740</v>
      </c>
      <c r="L393" s="1" t="s">
        <v>1571</v>
      </c>
      <c r="M393" s="4">
        <v>2232</v>
      </c>
      <c r="N393" s="1" t="str">
        <f>+Tabla15[[#This Row],[NOMBRE DE LA CAUSA 2017]]</f>
        <v>INDEBIDA LIQUIDACION DE REAJUSTE DE LA PENSION POR LEY 4 DE 1992</v>
      </c>
    </row>
    <row r="394" spans="1:14" ht="15" customHeight="1" x14ac:dyDescent="0.25">
      <c r="A394" s="1">
        <f>+Tabla15[[#This Row],[1]]</f>
        <v>392</v>
      </c>
      <c r="B394" s="8" t="s">
        <v>1572</v>
      </c>
      <c r="C394" s="1">
        <v>1</v>
      </c>
      <c r="D394" s="1">
        <f>+IF(Tabla15[[#This Row],[NOMBRE DE LA CAUSA 2018]]=0,0,1)</f>
        <v>1</v>
      </c>
      <c r="E394" s="1">
        <f>+E393+Tabla15[[#This Row],[NOMBRE DE LA CAUSA 2019]]</f>
        <v>392</v>
      </c>
      <c r="F394" s="1">
        <f>+Tabla15[[#This Row],[0]]*Tabla15[[#This Row],[NOMBRE DE LA CAUSA 2019]]</f>
        <v>392</v>
      </c>
      <c r="G394" s="8" t="s">
        <v>743</v>
      </c>
      <c r="H394" s="6"/>
      <c r="I394" s="6"/>
      <c r="J394" s="6" t="s">
        <v>744</v>
      </c>
      <c r="K394" s="6" t="s">
        <v>740</v>
      </c>
      <c r="L394" s="5" t="s">
        <v>1573</v>
      </c>
      <c r="M394" s="4">
        <v>48</v>
      </c>
      <c r="N394" s="1" t="str">
        <f>+Tabla15[[#This Row],[NOMBRE DE LA CAUSA 2017]]</f>
        <v>INDEBIDA LIQUIDACION DE REGALIAS</v>
      </c>
    </row>
    <row r="395" spans="1:14" ht="15" customHeight="1" x14ac:dyDescent="0.25">
      <c r="A395" s="1">
        <f>+Tabla15[[#This Row],[1]]</f>
        <v>393</v>
      </c>
      <c r="B395" s="6" t="s">
        <v>1574</v>
      </c>
      <c r="C395" s="1">
        <v>1</v>
      </c>
      <c r="D395" s="1">
        <f>+IF(Tabla15[[#This Row],[NOMBRE DE LA CAUSA 2018]]=0,0,1)</f>
        <v>1</v>
      </c>
      <c r="E395" s="1">
        <f>+E394+Tabla15[[#This Row],[NOMBRE DE LA CAUSA 2019]]</f>
        <v>393</v>
      </c>
      <c r="F395" s="1">
        <f>+Tabla15[[#This Row],[0]]*Tabla15[[#This Row],[NOMBRE DE LA CAUSA 2019]]</f>
        <v>393</v>
      </c>
      <c r="G395" s="6" t="s">
        <v>738</v>
      </c>
      <c r="H395" s="6"/>
      <c r="I395" s="6"/>
      <c r="J395" s="6"/>
      <c r="K395" s="6" t="s">
        <v>740</v>
      </c>
      <c r="L395" s="12" t="s">
        <v>1575</v>
      </c>
      <c r="M395" s="4">
        <v>2222</v>
      </c>
      <c r="N395" s="1" t="str">
        <f>+Tabla15[[#This Row],[NOMBRE DE LA CAUSA 2017]]</f>
        <v>INDEBIDA LIQUIDACION DE RETROACTIVO DE PENSION DE INVALIDEZ</v>
      </c>
    </row>
    <row r="396" spans="1:14" ht="15" customHeight="1" x14ac:dyDescent="0.25">
      <c r="A396" s="1">
        <f>+Tabla15[[#This Row],[1]]</f>
        <v>394</v>
      </c>
      <c r="B396" s="5" t="s">
        <v>1576</v>
      </c>
      <c r="C396" s="1">
        <v>1</v>
      </c>
      <c r="D396" s="1">
        <f>+IF(Tabla15[[#This Row],[NOMBRE DE LA CAUSA 2018]]=0,0,1)</f>
        <v>1</v>
      </c>
      <c r="E396" s="1">
        <f>+E395+Tabla15[[#This Row],[NOMBRE DE LA CAUSA 2019]]</f>
        <v>394</v>
      </c>
      <c r="F396" s="1">
        <f>+Tabla15[[#This Row],[0]]*Tabla15[[#This Row],[NOMBRE DE LA CAUSA 2019]]</f>
        <v>394</v>
      </c>
      <c r="G396" s="6" t="s">
        <v>738</v>
      </c>
      <c r="I396" s="5" t="s">
        <v>41</v>
      </c>
      <c r="K396" s="5" t="s">
        <v>740</v>
      </c>
      <c r="L396" s="5" t="s">
        <v>1577</v>
      </c>
      <c r="M396" s="30">
        <v>2350</v>
      </c>
      <c r="N396" s="1" t="str">
        <f>+Tabla15[[#This Row],[NOMBRE DE LA CAUSA 2017]]</f>
        <v>INDEBIDA LIQUIDACION DE RETROACTIVO DE PENSION DE SOBREVIVIENTE</v>
      </c>
    </row>
    <row r="397" spans="1:14" ht="15" customHeight="1" x14ac:dyDescent="0.25">
      <c r="A397" s="1">
        <f>+Tabla15[[#This Row],[1]]</f>
        <v>395</v>
      </c>
      <c r="B397" s="1" t="s">
        <v>1578</v>
      </c>
      <c r="C397" s="1">
        <v>1</v>
      </c>
      <c r="D397" s="1">
        <f>+IF(Tabla15[[#This Row],[NOMBRE DE LA CAUSA 2018]]=0,0,1)</f>
        <v>1</v>
      </c>
      <c r="E397" s="1">
        <f>+E396+Tabla15[[#This Row],[NOMBRE DE LA CAUSA 2019]]</f>
        <v>395</v>
      </c>
      <c r="F397" s="1">
        <f>+Tabla15[[#This Row],[0]]*Tabla15[[#This Row],[NOMBRE DE LA CAUSA 2019]]</f>
        <v>395</v>
      </c>
      <c r="G397" s="6" t="s">
        <v>738</v>
      </c>
      <c r="K397" s="1" t="s">
        <v>740</v>
      </c>
      <c r="L397" s="1" t="s">
        <v>1579</v>
      </c>
      <c r="M397" s="4">
        <v>2221</v>
      </c>
      <c r="N397" s="1" t="str">
        <f>+Tabla15[[#This Row],[NOMBRE DE LA CAUSA 2017]]</f>
        <v>INDEBIDA LIQUIDACION DE RETROACTIVO DE PENSION DE VEJEZ</v>
      </c>
    </row>
    <row r="398" spans="1:14" ht="15" customHeight="1" x14ac:dyDescent="0.25">
      <c r="A398" s="1">
        <f>+Tabla15[[#This Row],[1]]</f>
        <v>396</v>
      </c>
      <c r="B398" s="8" t="s">
        <v>1580</v>
      </c>
      <c r="C398" s="1">
        <v>1</v>
      </c>
      <c r="D398" s="1">
        <f>+IF(Tabla15[[#This Row],[NOMBRE DE LA CAUSA 2018]]=0,0,1)</f>
        <v>1</v>
      </c>
      <c r="E398" s="1">
        <f>+E397+Tabla15[[#This Row],[NOMBRE DE LA CAUSA 2019]]</f>
        <v>396</v>
      </c>
      <c r="F398" s="1">
        <f>+Tabla15[[#This Row],[0]]*Tabla15[[#This Row],[NOMBRE DE LA CAUSA 2019]]</f>
        <v>396</v>
      </c>
      <c r="G398" s="6" t="s">
        <v>738</v>
      </c>
      <c r="H398" s="6"/>
      <c r="I398" s="8" t="s">
        <v>41</v>
      </c>
      <c r="J398" s="6"/>
      <c r="K398" s="8" t="s">
        <v>740</v>
      </c>
      <c r="L398" s="11" t="s">
        <v>1581</v>
      </c>
      <c r="M398" s="30">
        <v>2355</v>
      </c>
      <c r="N398" s="1" t="str">
        <f>+Tabla15[[#This Row],[NOMBRE DE LA CAUSA 2017]]</f>
        <v>INDEBIDA LIQUIDACION DE RETROACTIVO DE PENSION SUSTITUTIVA</v>
      </c>
    </row>
    <row r="399" spans="1:14" ht="15" customHeight="1" x14ac:dyDescent="0.25">
      <c r="A399" s="1">
        <f>+Tabla15[[#This Row],[1]]</f>
        <v>397</v>
      </c>
      <c r="B399" s="6" t="s">
        <v>1582</v>
      </c>
      <c r="C399" s="1">
        <v>1</v>
      </c>
      <c r="D399" s="1">
        <f>+IF(Tabla15[[#This Row],[NOMBRE DE LA CAUSA 2018]]=0,0,1)</f>
        <v>1</v>
      </c>
      <c r="E399" s="1">
        <f>+E398+Tabla15[[#This Row],[NOMBRE DE LA CAUSA 2019]]</f>
        <v>397</v>
      </c>
      <c r="F399" s="1">
        <f>+Tabla15[[#This Row],[0]]*Tabla15[[#This Row],[NOMBRE DE LA CAUSA 2019]]</f>
        <v>397</v>
      </c>
      <c r="G399" s="6" t="s">
        <v>781</v>
      </c>
      <c r="H399" s="6" t="s">
        <v>1484</v>
      </c>
      <c r="I399" s="6"/>
      <c r="J399" s="6"/>
      <c r="K399" s="6" t="s">
        <v>740</v>
      </c>
      <c r="L399" s="7" t="s">
        <v>1583</v>
      </c>
      <c r="M399" s="4">
        <v>2258</v>
      </c>
      <c r="N399" s="1" t="str">
        <f>+Tabla15[[#This Row],[NOMBRE DE LA CAUSA 2017]]</f>
        <v>INDEBIDA LIQUIDACION DE SUBSIDIO DE VIVIENDA</v>
      </c>
    </row>
    <row r="400" spans="1:14" ht="15" customHeight="1" x14ac:dyDescent="0.25">
      <c r="A400" s="1">
        <f>+Tabla15[[#This Row],[1]]</f>
        <v>398</v>
      </c>
      <c r="B400" s="1" t="s">
        <v>1584</v>
      </c>
      <c r="C400" s="1">
        <v>1</v>
      </c>
      <c r="D400" s="1">
        <f>+IF(Tabla15[[#This Row],[NOMBRE DE LA CAUSA 2018]]=0,0,1)</f>
        <v>1</v>
      </c>
      <c r="E400" s="1">
        <f>+E399+Tabla15[[#This Row],[NOMBRE DE LA CAUSA 2019]]</f>
        <v>398</v>
      </c>
      <c r="F400" s="1">
        <f>+Tabla15[[#This Row],[0]]*Tabla15[[#This Row],[NOMBRE DE LA CAUSA 2019]]</f>
        <v>398</v>
      </c>
      <c r="G400" s="6" t="s">
        <v>738</v>
      </c>
      <c r="H400" s="6"/>
      <c r="I400" s="6"/>
      <c r="K400" s="1" t="s">
        <v>740</v>
      </c>
      <c r="L400" s="1" t="s">
        <v>1585</v>
      </c>
      <c r="M400" s="4">
        <v>2255</v>
      </c>
      <c r="N400" s="1" t="str">
        <f>+Tabla15[[#This Row],[NOMBRE DE LA CAUSA 2017]]</f>
        <v>INDEBIDA LIQUIDACION DE SUBSIDIO FAMILIAR</v>
      </c>
    </row>
    <row r="401" spans="1:14" ht="15" customHeight="1" x14ac:dyDescent="0.25">
      <c r="A401" s="1">
        <f>+Tabla15[[#This Row],[1]]</f>
        <v>399</v>
      </c>
      <c r="B401" s="1" t="s">
        <v>1586</v>
      </c>
      <c r="C401" s="1">
        <v>1</v>
      </c>
      <c r="D401" s="1">
        <f>+IF(Tabla15[[#This Row],[NOMBRE DE LA CAUSA 2018]]=0,0,1)</f>
        <v>1</v>
      </c>
      <c r="E401" s="1">
        <f>+E400+Tabla15[[#This Row],[NOMBRE DE LA CAUSA 2019]]</f>
        <v>399</v>
      </c>
      <c r="F401" s="1">
        <f>+Tabla15[[#This Row],[0]]*Tabla15[[#This Row],[NOMBRE DE LA CAUSA 2019]]</f>
        <v>399</v>
      </c>
      <c r="G401" s="6" t="s">
        <v>738</v>
      </c>
      <c r="H401" s="6"/>
      <c r="I401" s="6"/>
      <c r="K401" s="1" t="s">
        <v>740</v>
      </c>
      <c r="L401" s="12" t="s">
        <v>1587</v>
      </c>
      <c r="M401" s="4">
        <v>2243</v>
      </c>
      <c r="N401" s="1" t="str">
        <f>+Tabla15[[#This Row],[NOMBRE DE LA CAUSA 2017]]</f>
        <v>INDEBIDA LIQUIDACION DE SUSTITUCION DE LA ASIGNACION DE RETIRO</v>
      </c>
    </row>
    <row r="402" spans="1:14" ht="15" customHeight="1" x14ac:dyDescent="0.25">
      <c r="A402" s="1">
        <f>+Tabla15[[#This Row],[1]]</f>
        <v>400</v>
      </c>
      <c r="B402" s="6" t="s">
        <v>1588</v>
      </c>
      <c r="C402" s="1">
        <v>1</v>
      </c>
      <c r="D402" s="1">
        <f>+IF(Tabla15[[#This Row],[NOMBRE DE LA CAUSA 2018]]=0,0,1)</f>
        <v>1</v>
      </c>
      <c r="E402" s="1">
        <f>+E401+Tabla15[[#This Row],[NOMBRE DE LA CAUSA 2019]]</f>
        <v>400</v>
      </c>
      <c r="F402" s="1">
        <f>+Tabla15[[#This Row],[0]]*Tabla15[[#This Row],[NOMBRE DE LA CAUSA 2019]]</f>
        <v>400</v>
      </c>
      <c r="G402" s="6" t="s">
        <v>781</v>
      </c>
      <c r="H402" s="6" t="s">
        <v>1589</v>
      </c>
      <c r="I402" s="6"/>
      <c r="J402" s="6"/>
      <c r="K402" s="6" t="s">
        <v>740</v>
      </c>
      <c r="L402" s="1" t="s">
        <v>1590</v>
      </c>
      <c r="M402" s="4">
        <v>2237</v>
      </c>
      <c r="N402" s="1" t="str">
        <f>+Tabla15[[#This Row],[NOMBRE DE LA CAUSA 2017]]</f>
        <v>INDEBIDA LIQUIDACION DEL AUXILIO DE CESANTIAS</v>
      </c>
    </row>
    <row r="403" spans="1:14" ht="15" customHeight="1" x14ac:dyDescent="0.25">
      <c r="A403" s="1">
        <f>+Tabla15[[#This Row],[1]]</f>
        <v>401</v>
      </c>
      <c r="B403" s="6" t="s">
        <v>1591</v>
      </c>
      <c r="C403" s="1">
        <v>1</v>
      </c>
      <c r="D403" s="1">
        <f>+IF(Tabla15[[#This Row],[NOMBRE DE LA CAUSA 2018]]=0,0,1)</f>
        <v>1</v>
      </c>
      <c r="E403" s="1">
        <f>+E402+Tabla15[[#This Row],[NOMBRE DE LA CAUSA 2019]]</f>
        <v>401</v>
      </c>
      <c r="F403" s="1">
        <f>+Tabla15[[#This Row],[0]]*Tabla15[[#This Row],[NOMBRE DE LA CAUSA 2019]]</f>
        <v>401</v>
      </c>
      <c r="G403" s="6" t="s">
        <v>738</v>
      </c>
      <c r="H403" s="6"/>
      <c r="I403" s="6"/>
      <c r="J403" s="6"/>
      <c r="K403" s="6" t="s">
        <v>740</v>
      </c>
      <c r="L403" s="1" t="s">
        <v>1592</v>
      </c>
      <c r="M403" s="4">
        <v>2211</v>
      </c>
      <c r="N403" s="1" t="str">
        <f>+Tabla15[[#This Row],[NOMBRE DE LA CAUSA 2017]]</f>
        <v>INDEBIDA LIQUIDACION DEL AUXILIO FUNERARIO</v>
      </c>
    </row>
    <row r="404" spans="1:14" ht="15" customHeight="1" x14ac:dyDescent="0.25">
      <c r="A404" s="1">
        <f>+Tabla15[[#This Row],[1]]</f>
        <v>402</v>
      </c>
      <c r="B404" s="8" t="s">
        <v>1593</v>
      </c>
      <c r="C404" s="1">
        <v>1</v>
      </c>
      <c r="D404" s="1">
        <f>+IF(Tabla15[[#This Row],[NOMBRE DE LA CAUSA 2018]]=0,0,1)</f>
        <v>1</v>
      </c>
      <c r="E404" s="1">
        <f>+E403+Tabla15[[#This Row],[NOMBRE DE LA CAUSA 2019]]</f>
        <v>402</v>
      </c>
      <c r="F404" s="1">
        <f>+Tabla15[[#This Row],[0]]*Tabla15[[#This Row],[NOMBRE DE LA CAUSA 2019]]</f>
        <v>402</v>
      </c>
      <c r="G404" s="6" t="s">
        <v>738</v>
      </c>
      <c r="H404" s="6"/>
      <c r="I404" s="6"/>
      <c r="J404" s="6"/>
      <c r="K404" s="8" t="s">
        <v>740</v>
      </c>
      <c r="L404" s="10" t="s">
        <v>1594</v>
      </c>
      <c r="M404" s="4">
        <v>2308</v>
      </c>
      <c r="N404" s="1" t="str">
        <f>+Tabla15[[#This Row],[NOMBRE DE LA CAUSA 2017]]</f>
        <v>INDEBIDA OFICIALIZACION DE ENTIDAD FINANCIERA</v>
      </c>
    </row>
    <row r="405" spans="1:14" ht="15" customHeight="1" x14ac:dyDescent="0.25">
      <c r="A405" s="1">
        <f>+Tabla15[[#This Row],[1]]</f>
        <v>403</v>
      </c>
      <c r="B405" s="8" t="s">
        <v>1595</v>
      </c>
      <c r="C405" s="1">
        <v>1</v>
      </c>
      <c r="D405" s="1">
        <f>+IF(Tabla15[[#This Row],[NOMBRE DE LA CAUSA 2018]]=0,0,1)</f>
        <v>1</v>
      </c>
      <c r="E405" s="1">
        <f>+E404+Tabla15[[#This Row],[NOMBRE DE LA CAUSA 2019]]</f>
        <v>403</v>
      </c>
      <c r="F405" s="1">
        <f>+Tabla15[[#This Row],[0]]*Tabla15[[#This Row],[NOMBRE DE LA CAUSA 2019]]</f>
        <v>403</v>
      </c>
      <c r="G405" s="8" t="s">
        <v>743</v>
      </c>
      <c r="H405" s="6"/>
      <c r="I405" s="6"/>
      <c r="J405" s="6" t="s">
        <v>744</v>
      </c>
      <c r="K405" s="6" t="s">
        <v>740</v>
      </c>
      <c r="L405" s="10" t="s">
        <v>1596</v>
      </c>
      <c r="M405" s="4">
        <v>849</v>
      </c>
      <c r="N405" s="1" t="str">
        <f>+Tabla15[[#This Row],[NOMBRE DE LA CAUSA 2017]]</f>
        <v>INDEBIDA PRESTACION DE SERVICIOS FINANCIEROS</v>
      </c>
    </row>
    <row r="406" spans="1:14" ht="15" customHeight="1" x14ac:dyDescent="0.25">
      <c r="A406" s="1">
        <f>+Tabla15[[#This Row],[1]]</f>
        <v>404</v>
      </c>
      <c r="B406" s="6" t="s">
        <v>1597</v>
      </c>
      <c r="C406" s="1">
        <v>1</v>
      </c>
      <c r="D406" s="1">
        <f>+IF(Tabla15[[#This Row],[NOMBRE DE LA CAUSA 2018]]=0,0,1)</f>
        <v>1</v>
      </c>
      <c r="E406" s="1">
        <f>+E405+Tabla15[[#This Row],[NOMBRE DE LA CAUSA 2019]]</f>
        <v>404</v>
      </c>
      <c r="F406" s="1">
        <f>+Tabla15[[#This Row],[0]]*Tabla15[[#This Row],[NOMBRE DE LA CAUSA 2019]]</f>
        <v>404</v>
      </c>
      <c r="G406" s="6" t="s">
        <v>743</v>
      </c>
      <c r="H406" s="6"/>
      <c r="I406" s="6"/>
      <c r="J406" s="6" t="s">
        <v>744</v>
      </c>
      <c r="K406" s="6" t="s">
        <v>740</v>
      </c>
      <c r="L406" s="7" t="s">
        <v>1598</v>
      </c>
      <c r="M406" s="4">
        <v>374</v>
      </c>
      <c r="N406" s="1" t="str">
        <f>+Tabla15[[#This Row],[NOMBRE DE LA CAUSA 2017]]</f>
        <v>INDEBIDA PRESTACION DE SERVICIOS PUBLICOS DOMICILIARIOS</v>
      </c>
    </row>
    <row r="407" spans="1:14" ht="15" customHeight="1" x14ac:dyDescent="0.25">
      <c r="A407" s="1">
        <f>+Tabla15[[#This Row],[1]]</f>
        <v>405</v>
      </c>
      <c r="B407" s="6" t="s">
        <v>1599</v>
      </c>
      <c r="C407" s="1">
        <v>1</v>
      </c>
      <c r="D407" s="1">
        <f>+IF(Tabla15[[#This Row],[NOMBRE DE LA CAUSA 2018]]=0,0,1)</f>
        <v>1</v>
      </c>
      <c r="E407" s="1">
        <f>+E406+Tabla15[[#This Row],[NOMBRE DE LA CAUSA 2019]]</f>
        <v>405</v>
      </c>
      <c r="F407" s="1">
        <f>+Tabla15[[#This Row],[0]]*Tabla15[[#This Row],[NOMBRE DE LA CAUSA 2019]]</f>
        <v>405</v>
      </c>
      <c r="G407" s="6" t="s">
        <v>743</v>
      </c>
      <c r="H407" s="6"/>
      <c r="I407" s="6"/>
      <c r="J407" s="6" t="s">
        <v>744</v>
      </c>
      <c r="K407" s="6" t="s">
        <v>740</v>
      </c>
      <c r="L407" s="7" t="s">
        <v>1600</v>
      </c>
      <c r="M407" s="4">
        <v>518</v>
      </c>
      <c r="N407" s="1" t="str">
        <f>+Tabla15[[#This Row],[NOMBRE DE LA CAUSA 2017]]</f>
        <v>INDEBIDA PRESTACION DEL SERVICIO DE CORREO POSTAL</v>
      </c>
    </row>
    <row r="408" spans="1:14" ht="15" customHeight="1" x14ac:dyDescent="0.25">
      <c r="A408" s="1">
        <f>+Tabla15[[#This Row],[1]]</f>
        <v>406</v>
      </c>
      <c r="B408" s="5" t="s">
        <v>1601</v>
      </c>
      <c r="C408" s="1">
        <v>1</v>
      </c>
      <c r="D408" s="1">
        <f>+IF(Tabla15[[#This Row],[NOMBRE DE LA CAUSA 2018]]=0,0,1)</f>
        <v>1</v>
      </c>
      <c r="E408" s="1">
        <f>+E407+Tabla15[[#This Row],[NOMBRE DE LA CAUSA 2019]]</f>
        <v>406</v>
      </c>
      <c r="F408" s="1">
        <f>+Tabla15[[#This Row],[0]]*Tabla15[[#This Row],[NOMBRE DE LA CAUSA 2019]]</f>
        <v>406</v>
      </c>
      <c r="G408" s="6" t="s">
        <v>743</v>
      </c>
      <c r="J408" s="1" t="s">
        <v>744</v>
      </c>
      <c r="K408" s="1" t="s">
        <v>740</v>
      </c>
      <c r="L408" s="7" t="s">
        <v>1602</v>
      </c>
      <c r="M408" s="4">
        <v>359</v>
      </c>
      <c r="N408" s="1" t="str">
        <f>+Tabla15[[#This Row],[NOMBRE DE LA CAUSA 2017]]</f>
        <v>INDEBIDO MANEJO DE CADAVER</v>
      </c>
    </row>
    <row r="409" spans="1:14" ht="15" customHeight="1" x14ac:dyDescent="0.25">
      <c r="A409" s="1">
        <f>+Tabla15[[#This Row],[1]]</f>
        <v>407</v>
      </c>
      <c r="B409" s="1" t="s">
        <v>1603</v>
      </c>
      <c r="C409" s="1">
        <v>1</v>
      </c>
      <c r="D409" s="1">
        <f>+IF(Tabla15[[#This Row],[NOMBRE DE LA CAUSA 2018]]=0,0,1)</f>
        <v>1</v>
      </c>
      <c r="E409" s="1">
        <f>+E408+Tabla15[[#This Row],[NOMBRE DE LA CAUSA 2019]]</f>
        <v>407</v>
      </c>
      <c r="F409" s="1">
        <f>+Tabla15[[#This Row],[0]]*Tabla15[[#This Row],[NOMBRE DE LA CAUSA 2019]]</f>
        <v>407</v>
      </c>
      <c r="G409" s="6" t="s">
        <v>738</v>
      </c>
      <c r="H409" s="6"/>
      <c r="I409" s="6"/>
      <c r="K409" s="5" t="s">
        <v>740</v>
      </c>
      <c r="L409" s="5" t="s">
        <v>1604</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1605</v>
      </c>
      <c r="C410" s="1">
        <v>1</v>
      </c>
      <c r="D410" s="1">
        <f>+IF(Tabla15[[#This Row],[NOMBRE DE LA CAUSA 2018]]=0,0,1)</f>
        <v>1</v>
      </c>
      <c r="E410" s="1">
        <f>+E409+Tabla15[[#This Row],[NOMBRE DE LA CAUSA 2019]]</f>
        <v>408</v>
      </c>
      <c r="F410" s="1">
        <f>+Tabla15[[#This Row],[0]]*Tabla15[[#This Row],[NOMBRE DE LA CAUSA 2019]]</f>
        <v>408</v>
      </c>
      <c r="G410" s="6" t="s">
        <v>781</v>
      </c>
      <c r="H410" s="6" t="s">
        <v>1606</v>
      </c>
      <c r="I410" s="6"/>
      <c r="K410" s="1" t="s">
        <v>740</v>
      </c>
      <c r="L410" s="1" t="s">
        <v>1607</v>
      </c>
      <c r="M410" s="4">
        <v>2280</v>
      </c>
      <c r="N410" s="1" t="str">
        <f>+Tabla15[[#This Row],[NOMBRE DE LA CAUSA 2017]]</f>
        <v>INDEBIDO TRASLADO DE FUNCIONARIO PUBLICO</v>
      </c>
    </row>
    <row r="411" spans="1:14" ht="15" customHeight="1" x14ac:dyDescent="0.25">
      <c r="A411" s="1">
        <f>+Tabla15[[#This Row],[1]]</f>
        <v>409</v>
      </c>
      <c r="B411" s="6" t="s">
        <v>1608</v>
      </c>
      <c r="C411" s="1">
        <v>1</v>
      </c>
      <c r="D411" s="1">
        <f>+IF(Tabla15[[#This Row],[NOMBRE DE LA CAUSA 2018]]=0,0,1)</f>
        <v>1</v>
      </c>
      <c r="E411" s="1">
        <f>+E410+Tabla15[[#This Row],[NOMBRE DE LA CAUSA 2019]]</f>
        <v>409</v>
      </c>
      <c r="F411" s="1">
        <f>+Tabla15[[#This Row],[0]]*Tabla15[[#This Row],[NOMBRE DE LA CAUSA 2019]]</f>
        <v>409</v>
      </c>
      <c r="G411" s="6" t="s">
        <v>781</v>
      </c>
      <c r="H411" s="6" t="s">
        <v>1606</v>
      </c>
      <c r="I411" s="6"/>
      <c r="J411" s="6"/>
      <c r="K411" s="6" t="s">
        <v>740</v>
      </c>
      <c r="L411" s="7" t="s">
        <v>1609</v>
      </c>
      <c r="M411" s="4">
        <v>2281</v>
      </c>
      <c r="N411" s="1" t="str">
        <f>+Tabla15[[#This Row],[NOMBRE DE LA CAUSA 2017]]</f>
        <v>INDEBIDO TRASLADO DE TRABAJADOR OFICIAL</v>
      </c>
    </row>
    <row r="412" spans="1:14" ht="15" customHeight="1" x14ac:dyDescent="0.25">
      <c r="A412" s="1">
        <f>+Tabla15[[#This Row],[1]]</f>
        <v>410</v>
      </c>
      <c r="B412" s="6" t="s">
        <v>1610</v>
      </c>
      <c r="C412" s="1">
        <v>1</v>
      </c>
      <c r="D412" s="1">
        <f>+IF(Tabla15[[#This Row],[NOMBRE DE LA CAUSA 2018]]=0,0,1)</f>
        <v>1</v>
      </c>
      <c r="E412" s="1">
        <f>+E411+Tabla15[[#This Row],[NOMBRE DE LA CAUSA 2019]]</f>
        <v>410</v>
      </c>
      <c r="F412" s="1">
        <f>+Tabla15[[#This Row],[0]]*Tabla15[[#This Row],[NOMBRE DE LA CAUSA 2019]]</f>
        <v>410</v>
      </c>
      <c r="G412" s="6" t="s">
        <v>781</v>
      </c>
      <c r="H412" s="6" t="s">
        <v>841</v>
      </c>
      <c r="I412" s="6"/>
      <c r="J412" s="6"/>
      <c r="K412" s="6" t="s">
        <v>740</v>
      </c>
      <c r="L412" s="7" t="s">
        <v>1611</v>
      </c>
      <c r="M412" s="4">
        <v>2154</v>
      </c>
      <c r="N412" s="1" t="str">
        <f>+Tabla15[[#This Row],[NOMBRE DE LA CAUSA 2017]]</f>
        <v>LESION A ALUMNO EN ESTABLECIMIENTO EDUCATIVO</v>
      </c>
    </row>
    <row r="413" spans="1:14" ht="15" customHeight="1" x14ac:dyDescent="0.25">
      <c r="A413" s="1">
        <f>+Tabla15[[#This Row],[1]]</f>
        <v>411</v>
      </c>
      <c r="B413" s="1" t="s">
        <v>1612</v>
      </c>
      <c r="C413" s="1">
        <v>1</v>
      </c>
      <c r="D413" s="1">
        <f>+IF(Tabla15[[#This Row],[NOMBRE DE LA CAUSA 2018]]=0,0,1)</f>
        <v>1</v>
      </c>
      <c r="E413" s="1">
        <f>+E412+Tabla15[[#This Row],[NOMBRE DE LA CAUSA 2019]]</f>
        <v>411</v>
      </c>
      <c r="F413" s="1">
        <f>+Tabla15[[#This Row],[0]]*Tabla15[[#This Row],[NOMBRE DE LA CAUSA 2019]]</f>
        <v>411</v>
      </c>
      <c r="G413" s="6" t="s">
        <v>781</v>
      </c>
      <c r="H413" s="1" t="s">
        <v>817</v>
      </c>
      <c r="K413" s="1" t="s">
        <v>740</v>
      </c>
      <c r="L413" s="7" t="s">
        <v>1613</v>
      </c>
      <c r="M413" s="4">
        <v>2052</v>
      </c>
      <c r="N413" s="1" t="str">
        <f>+Tabla15[[#This Row],[NOMBRE DE LA CAUSA 2017]]</f>
        <v>LESION A CIVIL CON AERONAVE OFICIAL</v>
      </c>
    </row>
    <row r="414" spans="1:14" ht="15" customHeight="1" x14ac:dyDescent="0.25">
      <c r="A414" s="1">
        <f>+Tabla15[[#This Row],[1]]</f>
        <v>412</v>
      </c>
      <c r="B414" s="1" t="s">
        <v>1614</v>
      </c>
      <c r="C414" s="1">
        <v>1</v>
      </c>
      <c r="D414" s="1">
        <f>+IF(Tabla15[[#This Row],[NOMBRE DE LA CAUSA 2018]]=0,0,1)</f>
        <v>1</v>
      </c>
      <c r="E414" s="1">
        <f>+E413+Tabla15[[#This Row],[NOMBRE DE LA CAUSA 2019]]</f>
        <v>412</v>
      </c>
      <c r="F414" s="1">
        <f>+Tabla15[[#This Row],[0]]*Tabla15[[#This Row],[NOMBRE DE LA CAUSA 2019]]</f>
        <v>412</v>
      </c>
      <c r="G414" s="6" t="s">
        <v>743</v>
      </c>
      <c r="H414" s="6"/>
      <c r="I414" s="6"/>
      <c r="J414" s="1" t="s">
        <v>744</v>
      </c>
      <c r="K414" s="1" t="s">
        <v>740</v>
      </c>
      <c r="L414" s="1" t="s">
        <v>1615</v>
      </c>
      <c r="M414" s="4">
        <v>337</v>
      </c>
      <c r="N414" s="1" t="str">
        <f>+Tabla15[[#This Row],[NOMBRE DE LA CAUSA 2017]]</f>
        <v>LESION A CIVIL CON ARMA DE DOTACION OFICIAL</v>
      </c>
    </row>
    <row r="415" spans="1:14" ht="15" customHeight="1" x14ac:dyDescent="0.25">
      <c r="A415" s="1">
        <f>+Tabla15[[#This Row],[1]]</f>
        <v>413</v>
      </c>
      <c r="B415" s="1" t="s">
        <v>1616</v>
      </c>
      <c r="C415" s="1">
        <v>1</v>
      </c>
      <c r="D415" s="1">
        <f>+IF(Tabla15[[#This Row],[NOMBRE DE LA CAUSA 2018]]=0,0,1)</f>
        <v>1</v>
      </c>
      <c r="E415" s="1">
        <f>+E414+Tabla15[[#This Row],[NOMBRE DE LA CAUSA 2019]]</f>
        <v>413</v>
      </c>
      <c r="F415" s="1">
        <f>+Tabla15[[#This Row],[0]]*Tabla15[[#This Row],[NOMBRE DE LA CAUSA 2019]]</f>
        <v>413</v>
      </c>
      <c r="G415" s="6" t="s">
        <v>781</v>
      </c>
      <c r="H415" s="1" t="s">
        <v>822</v>
      </c>
      <c r="K415" s="1" t="s">
        <v>740</v>
      </c>
      <c r="L415" s="1" t="s">
        <v>1617</v>
      </c>
      <c r="M415" s="4">
        <v>2055</v>
      </c>
      <c r="N415" s="1" t="str">
        <f>+Tabla15[[#This Row],[NOMBRE DE LA CAUSA 2017]]</f>
        <v>LESION A CIVIL CON NAVE OFICIAL</v>
      </c>
    </row>
    <row r="416" spans="1:14" ht="15" customHeight="1" x14ac:dyDescent="0.25">
      <c r="A416" s="1">
        <f>+Tabla15[[#This Row],[1]]</f>
        <v>414</v>
      </c>
      <c r="B416" s="1" t="s">
        <v>1618</v>
      </c>
      <c r="C416" s="1">
        <v>1</v>
      </c>
      <c r="D416" s="1">
        <f>+IF(Tabla15[[#This Row],[NOMBRE DE LA CAUSA 2018]]=0,0,1)</f>
        <v>1</v>
      </c>
      <c r="E416" s="1">
        <f>+E415+Tabla15[[#This Row],[NOMBRE DE LA CAUSA 2019]]</f>
        <v>414</v>
      </c>
      <c r="F416" s="1">
        <f>+Tabla15[[#This Row],[0]]*Tabla15[[#This Row],[NOMBRE DE LA CAUSA 2019]]</f>
        <v>414</v>
      </c>
      <c r="G416" s="6" t="s">
        <v>743</v>
      </c>
      <c r="J416" s="1" t="s">
        <v>744</v>
      </c>
      <c r="K416" s="1" t="s">
        <v>740</v>
      </c>
      <c r="L416" s="1" t="s">
        <v>1619</v>
      </c>
      <c r="M416" s="4">
        <v>848</v>
      </c>
      <c r="N416" s="1" t="str">
        <f>+Tabla15[[#This Row],[NOMBRE DE LA CAUSA 2017]]</f>
        <v>LESION A CIVIL CON VEHICULO OFICIAL</v>
      </c>
    </row>
    <row r="417" spans="1:14" ht="15" customHeight="1" x14ac:dyDescent="0.25">
      <c r="A417" s="1">
        <f>+Tabla15[[#This Row],[1]]</f>
        <v>415</v>
      </c>
      <c r="B417" s="1" t="s">
        <v>1620</v>
      </c>
      <c r="C417" s="1">
        <v>1</v>
      </c>
      <c r="D417" s="1">
        <f>+IF(Tabla15[[#This Row],[NOMBRE DE LA CAUSA 2018]]=0,0,1)</f>
        <v>1</v>
      </c>
      <c r="E417" s="1">
        <f>+E416+Tabla15[[#This Row],[NOMBRE DE LA CAUSA 2019]]</f>
        <v>415</v>
      </c>
      <c r="F417" s="1">
        <f>+Tabla15[[#This Row],[0]]*Tabla15[[#This Row],[NOMBRE DE LA CAUSA 2019]]</f>
        <v>415</v>
      </c>
      <c r="G417" s="6" t="s">
        <v>781</v>
      </c>
      <c r="H417" s="1" t="s">
        <v>1621</v>
      </c>
      <c r="K417" s="1" t="s">
        <v>740</v>
      </c>
      <c r="L417" s="7" t="s">
        <v>1622</v>
      </c>
      <c r="M417" s="4">
        <v>2089</v>
      </c>
      <c r="N417" s="1" t="str">
        <f>+Tabla15[[#This Row],[NOMBRE DE LA CAUSA 2017]]</f>
        <v>LESION A CIVIL EN COMBATE O ENFRENTAMIENTO</v>
      </c>
    </row>
    <row r="418" spans="1:14" ht="15" customHeight="1" x14ac:dyDescent="0.25">
      <c r="A418" s="1">
        <f>+Tabla15[[#This Row],[1]]</f>
        <v>416</v>
      </c>
      <c r="B418" s="1" t="s">
        <v>1623</v>
      </c>
      <c r="C418" s="1">
        <v>1</v>
      </c>
      <c r="D418" s="1">
        <f>+IF(Tabla15[[#This Row],[NOMBRE DE LA CAUSA 2018]]=0,0,1)</f>
        <v>1</v>
      </c>
      <c r="E418" s="1">
        <f>+E417+Tabla15[[#This Row],[NOMBRE DE LA CAUSA 2019]]</f>
        <v>416</v>
      </c>
      <c r="F418" s="1">
        <f>+Tabla15[[#This Row],[0]]*Tabla15[[#This Row],[NOMBRE DE LA CAUSA 2019]]</f>
        <v>416</v>
      </c>
      <c r="G418" s="6" t="s">
        <v>781</v>
      </c>
      <c r="H418" s="1" t="s">
        <v>1621</v>
      </c>
      <c r="K418" s="1" t="s">
        <v>740</v>
      </c>
      <c r="L418" s="7" t="s">
        <v>1624</v>
      </c>
      <c r="M418" s="4">
        <v>2092</v>
      </c>
      <c r="N418" s="1" t="str">
        <f>+Tabla15[[#This Row],[NOMBRE DE LA CAUSA 2017]]</f>
        <v>LESION A CIVIL EN ENFRENTAMIENTO ENTRE TROPAS</v>
      </c>
    </row>
    <row r="419" spans="1:14" ht="15" customHeight="1" x14ac:dyDescent="0.25">
      <c r="A419" s="1">
        <f>+Tabla15[[#This Row],[1]]</f>
        <v>417</v>
      </c>
      <c r="B419" s="1" t="s">
        <v>1625</v>
      </c>
      <c r="C419" s="1">
        <v>1</v>
      </c>
      <c r="D419" s="1">
        <f>+IF(Tabla15[[#This Row],[NOMBRE DE LA CAUSA 2018]]=0,0,1)</f>
        <v>1</v>
      </c>
      <c r="E419" s="1">
        <f>+E418+Tabla15[[#This Row],[NOMBRE DE LA CAUSA 2019]]</f>
        <v>417</v>
      </c>
      <c r="F419" s="1">
        <f>+Tabla15[[#This Row],[0]]*Tabla15[[#This Row],[NOMBRE DE LA CAUSA 2019]]</f>
        <v>417</v>
      </c>
      <c r="G419" s="6" t="s">
        <v>781</v>
      </c>
      <c r="H419" s="1" t="s">
        <v>1621</v>
      </c>
      <c r="K419" s="1" t="s">
        <v>740</v>
      </c>
      <c r="L419" s="7" t="s">
        <v>1626</v>
      </c>
      <c r="M419" s="4">
        <v>2086</v>
      </c>
      <c r="N419" s="1" t="str">
        <f>+Tabla15[[#This Row],[NOMBRE DE LA CAUSA 2017]]</f>
        <v>LESION A CIVIL EN OPERATIVO MILITAR</v>
      </c>
    </row>
    <row r="420" spans="1:14" ht="15" customHeight="1" x14ac:dyDescent="0.25">
      <c r="A420" s="1">
        <f>+Tabla15[[#This Row],[1]]</f>
        <v>418</v>
      </c>
      <c r="B420" s="1" t="s">
        <v>1627</v>
      </c>
      <c r="C420" s="1">
        <v>1</v>
      </c>
      <c r="D420" s="1">
        <f>+IF(Tabla15[[#This Row],[NOMBRE DE LA CAUSA 2018]]=0,0,1)</f>
        <v>1</v>
      </c>
      <c r="E420" s="1">
        <f>+E419+Tabla15[[#This Row],[NOMBRE DE LA CAUSA 2019]]</f>
        <v>418</v>
      </c>
      <c r="F420" s="1">
        <f>+Tabla15[[#This Row],[0]]*Tabla15[[#This Row],[NOMBRE DE LA CAUSA 2019]]</f>
        <v>418</v>
      </c>
      <c r="G420" s="6" t="s">
        <v>743</v>
      </c>
      <c r="J420" s="1" t="s">
        <v>744</v>
      </c>
      <c r="K420" s="1" t="s">
        <v>740</v>
      </c>
      <c r="L420" s="7" t="s">
        <v>1628</v>
      </c>
      <c r="M420" s="4">
        <v>76</v>
      </c>
      <c r="N420" s="1" t="str">
        <f>+Tabla15[[#This Row],[NOMBRE DE LA CAUSA 2017]]</f>
        <v>LESION A CIVIL EN PROCEDIMIENTO DE POLICIA</v>
      </c>
    </row>
    <row r="421" spans="1:14" ht="15" customHeight="1" x14ac:dyDescent="0.25">
      <c r="A421" s="1">
        <f>+Tabla15[[#This Row],[1]]</f>
        <v>419</v>
      </c>
      <c r="B421" s="1" t="s">
        <v>1629</v>
      </c>
      <c r="C421" s="1">
        <v>1</v>
      </c>
      <c r="D421" s="1">
        <f>+IF(Tabla15[[#This Row],[NOMBRE DE LA CAUSA 2018]]=0,0,1)</f>
        <v>1</v>
      </c>
      <c r="E421" s="1">
        <f>+E420+Tabla15[[#This Row],[NOMBRE DE LA CAUSA 2019]]</f>
        <v>419</v>
      </c>
      <c r="F421" s="1">
        <f>+Tabla15[[#This Row],[0]]*Tabla15[[#This Row],[NOMBRE DE LA CAUSA 2019]]</f>
        <v>419</v>
      </c>
      <c r="G421" s="6" t="s">
        <v>781</v>
      </c>
      <c r="H421" s="1" t="s">
        <v>860</v>
      </c>
      <c r="K421" s="1" t="s">
        <v>740</v>
      </c>
      <c r="L421" s="7" t="s">
        <v>1630</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1631</v>
      </c>
      <c r="C422" s="1">
        <v>1</v>
      </c>
      <c r="D422" s="1">
        <f>+IF(Tabla15[[#This Row],[NOMBRE DE LA CAUSA 2018]]=0,0,1)</f>
        <v>1</v>
      </c>
      <c r="E422" s="1">
        <f>+E421+Tabla15[[#This Row],[NOMBRE DE LA CAUSA 2019]]</f>
        <v>420</v>
      </c>
      <c r="F422" s="1">
        <f>+Tabla15[[#This Row],[0]]*Tabla15[[#This Row],[NOMBRE DE LA CAUSA 2019]]</f>
        <v>420</v>
      </c>
      <c r="G422" s="6" t="s">
        <v>781</v>
      </c>
      <c r="H422" s="1" t="s">
        <v>863</v>
      </c>
      <c r="I422" s="6"/>
      <c r="K422" s="1" t="s">
        <v>740</v>
      </c>
      <c r="L422" s="1" t="s">
        <v>1632</v>
      </c>
      <c r="M422" s="4">
        <v>2143</v>
      </c>
      <c r="N422" s="1" t="str">
        <f>+Tabla15[[#This Row],[NOMBRE DE LA CAUSA 2017]]</f>
        <v>LESION A CIVIL POR ACTO TERRORISTA CONTRA POBLACION CIVIL</v>
      </c>
    </row>
    <row r="423" spans="1:14" ht="15" customHeight="1" x14ac:dyDescent="0.25">
      <c r="A423" s="1">
        <f>+Tabla15[[#This Row],[1]]</f>
        <v>421</v>
      </c>
      <c r="B423" s="1" t="s">
        <v>1633</v>
      </c>
      <c r="C423" s="1">
        <v>1</v>
      </c>
      <c r="D423" s="1">
        <f>+IF(Tabla15[[#This Row],[NOMBRE DE LA CAUSA 2018]]=0,0,1)</f>
        <v>1</v>
      </c>
      <c r="E423" s="1">
        <f>+E422+Tabla15[[#This Row],[NOMBRE DE LA CAUSA 2019]]</f>
        <v>421</v>
      </c>
      <c r="F423" s="1">
        <f>+Tabla15[[#This Row],[0]]*Tabla15[[#This Row],[NOMBRE DE LA CAUSA 2019]]</f>
        <v>421</v>
      </c>
      <c r="G423" s="6" t="s">
        <v>743</v>
      </c>
      <c r="I423" s="6"/>
      <c r="J423" s="1" t="s">
        <v>744</v>
      </c>
      <c r="K423" s="1" t="s">
        <v>740</v>
      </c>
      <c r="L423" s="1" t="s">
        <v>1634</v>
      </c>
      <c r="M423" s="4">
        <v>77</v>
      </c>
      <c r="N423" s="1" t="str">
        <f>+Tabla15[[#This Row],[NOMBRE DE LA CAUSA 2017]]</f>
        <v>LESION A CIVIL POR EXPLOSION DE MINA ANTIPERSONAL</v>
      </c>
    </row>
    <row r="424" spans="1:14" ht="15" customHeight="1" x14ac:dyDescent="0.25">
      <c r="A424" s="1">
        <f>+Tabla15[[#This Row],[1]]</f>
        <v>422</v>
      </c>
      <c r="B424" s="6" t="s">
        <v>1635</v>
      </c>
      <c r="C424" s="1">
        <v>1</v>
      </c>
      <c r="D424" s="1">
        <f>+IF(Tabla15[[#This Row],[NOMBRE DE LA CAUSA 2018]]=0,0,1)</f>
        <v>1</v>
      </c>
      <c r="E424" s="1">
        <f>+E423+Tabla15[[#This Row],[NOMBRE DE LA CAUSA 2019]]</f>
        <v>422</v>
      </c>
      <c r="F424" s="1">
        <f>+Tabla15[[#This Row],[0]]*Tabla15[[#This Row],[NOMBRE DE LA CAUSA 2019]]</f>
        <v>422</v>
      </c>
      <c r="G424" s="6" t="s">
        <v>743</v>
      </c>
      <c r="H424" s="6"/>
      <c r="I424" s="6"/>
      <c r="J424" s="6" t="s">
        <v>744</v>
      </c>
      <c r="K424" s="6" t="s">
        <v>740</v>
      </c>
      <c r="L424" s="7" t="s">
        <v>1636</v>
      </c>
      <c r="M424" s="4">
        <v>554</v>
      </c>
      <c r="N424" s="1" t="str">
        <f>+Tabla15[[#This Row],[NOMBRE DE LA CAUSA 2017]]</f>
        <v>LESION A CIVIL POR GRUPO ARMADO ILEGAL</v>
      </c>
    </row>
    <row r="425" spans="1:14" ht="15" customHeight="1" x14ac:dyDescent="0.25">
      <c r="A425" s="1">
        <f>+Tabla15[[#This Row],[1]]</f>
        <v>423</v>
      </c>
      <c r="B425" s="6" t="s">
        <v>1637</v>
      </c>
      <c r="C425" s="1">
        <v>1</v>
      </c>
      <c r="D425" s="1">
        <f>+IF(Tabla15[[#This Row],[NOMBRE DE LA CAUSA 2018]]=0,0,1)</f>
        <v>1</v>
      </c>
      <c r="E425" s="1">
        <f>+E424+Tabla15[[#This Row],[NOMBRE DE LA CAUSA 2019]]</f>
        <v>423</v>
      </c>
      <c r="F425" s="1">
        <f>+Tabla15[[#This Row],[0]]*Tabla15[[#This Row],[NOMBRE DE LA CAUSA 2019]]</f>
        <v>423</v>
      </c>
      <c r="G425" s="6" t="s">
        <v>743</v>
      </c>
      <c r="H425" s="6"/>
      <c r="I425" s="6"/>
      <c r="J425" s="6" t="s">
        <v>744</v>
      </c>
      <c r="K425" s="6" t="s">
        <v>740</v>
      </c>
      <c r="L425" s="1" t="s">
        <v>1638</v>
      </c>
      <c r="M425" s="4">
        <v>800</v>
      </c>
      <c r="N425" s="1" t="str">
        <f>+Tabla15[[#This Row],[NOMBRE DE LA CAUSA 2017]]</f>
        <v>LESION A CONSCRIPTO CON AERONAVE OFICIAL</v>
      </c>
    </row>
    <row r="426" spans="1:14" ht="15" customHeight="1" x14ac:dyDescent="0.25">
      <c r="A426" s="1">
        <f>+Tabla15[[#This Row],[1]]</f>
        <v>424</v>
      </c>
      <c r="B426" s="6" t="s">
        <v>1639</v>
      </c>
      <c r="C426" s="1">
        <v>1</v>
      </c>
      <c r="D426" s="1">
        <f>+IF(Tabla15[[#This Row],[NOMBRE DE LA CAUSA 2018]]=0,0,1)</f>
        <v>1</v>
      </c>
      <c r="E426" s="1">
        <f>+E425+Tabla15[[#This Row],[NOMBRE DE LA CAUSA 2019]]</f>
        <v>424</v>
      </c>
      <c r="F426" s="1">
        <f>+Tabla15[[#This Row],[0]]*Tabla15[[#This Row],[NOMBRE DE LA CAUSA 2019]]</f>
        <v>424</v>
      </c>
      <c r="G426" s="6" t="s">
        <v>743</v>
      </c>
      <c r="H426" s="6"/>
      <c r="I426" s="6"/>
      <c r="J426" s="6" t="s">
        <v>744</v>
      </c>
      <c r="K426" s="6" t="s">
        <v>740</v>
      </c>
      <c r="L426" s="7" t="s">
        <v>1640</v>
      </c>
      <c r="M426" s="4">
        <v>316</v>
      </c>
      <c r="N426" s="1" t="str">
        <f>+Tabla15[[#This Row],[NOMBRE DE LA CAUSA 2017]]</f>
        <v>LESION A CONSCRIPTO CON ARMA DE DOTACION OFICIAL</v>
      </c>
    </row>
    <row r="427" spans="1:14" ht="15" customHeight="1" x14ac:dyDescent="0.25">
      <c r="A427" s="1">
        <f>+Tabla15[[#This Row],[1]]</f>
        <v>425</v>
      </c>
      <c r="B427" s="1" t="s">
        <v>1641</v>
      </c>
      <c r="C427" s="1">
        <v>1</v>
      </c>
      <c r="D427" s="1">
        <f>+IF(Tabla15[[#This Row],[NOMBRE DE LA CAUSA 2018]]=0,0,1)</f>
        <v>1</v>
      </c>
      <c r="E427" s="1">
        <f>+E426+Tabla15[[#This Row],[NOMBRE DE LA CAUSA 2019]]</f>
        <v>425</v>
      </c>
      <c r="F427" s="1">
        <f>+Tabla15[[#This Row],[0]]*Tabla15[[#This Row],[NOMBRE DE LA CAUSA 2019]]</f>
        <v>425</v>
      </c>
      <c r="G427" s="6" t="s">
        <v>738</v>
      </c>
      <c r="K427" s="1" t="s">
        <v>740</v>
      </c>
      <c r="L427" s="12" t="s">
        <v>1642</v>
      </c>
      <c r="M427" s="4">
        <v>2060</v>
      </c>
      <c r="N427" s="1" t="str">
        <f>+Tabla15[[#This Row],[NOMBRE DE LA CAUSA 2017]]</f>
        <v>LESION A CONSCRIPTO CON NAVE OFICIAL</v>
      </c>
    </row>
    <row r="428" spans="1:14" ht="15" customHeight="1" x14ac:dyDescent="0.25">
      <c r="A428" s="1">
        <f>+Tabla15[[#This Row],[1]]</f>
        <v>426</v>
      </c>
      <c r="B428" s="1" t="s">
        <v>1643</v>
      </c>
      <c r="C428" s="1">
        <v>1</v>
      </c>
      <c r="D428" s="1">
        <f>+IF(Tabla15[[#This Row],[NOMBRE DE LA CAUSA 2018]]=0,0,1)</f>
        <v>1</v>
      </c>
      <c r="E428" s="1">
        <f>+E427+Tabla15[[#This Row],[NOMBRE DE LA CAUSA 2019]]</f>
        <v>426</v>
      </c>
      <c r="F428" s="1">
        <f>+Tabla15[[#This Row],[0]]*Tabla15[[#This Row],[NOMBRE DE LA CAUSA 2019]]</f>
        <v>426</v>
      </c>
      <c r="G428" s="6" t="s">
        <v>743</v>
      </c>
      <c r="J428" s="1" t="s">
        <v>744</v>
      </c>
      <c r="K428" s="1" t="s">
        <v>740</v>
      </c>
      <c r="L428" s="12" t="s">
        <v>1644</v>
      </c>
      <c r="M428" s="4">
        <v>798</v>
      </c>
      <c r="N428" s="1" t="str">
        <f>+Tabla15[[#This Row],[NOMBRE DE LA CAUSA 2017]]</f>
        <v>LESION A CONSCRIPTO CON VEHICULO OFICIAL</v>
      </c>
    </row>
    <row r="429" spans="1:14" ht="15" customHeight="1" x14ac:dyDescent="0.25">
      <c r="A429" s="1">
        <f>+Tabla15[[#This Row],[1]]</f>
        <v>427</v>
      </c>
      <c r="B429" s="1" t="s">
        <v>1645</v>
      </c>
      <c r="C429" s="1">
        <v>1</v>
      </c>
      <c r="D429" s="1">
        <f>+IF(Tabla15[[#This Row],[NOMBRE DE LA CAUSA 2018]]=0,0,1)</f>
        <v>1</v>
      </c>
      <c r="E429" s="1">
        <f>+E428+Tabla15[[#This Row],[NOMBRE DE LA CAUSA 2019]]</f>
        <v>427</v>
      </c>
      <c r="F429" s="1">
        <f>+Tabla15[[#This Row],[0]]*Tabla15[[#This Row],[NOMBRE DE LA CAUSA 2019]]</f>
        <v>427</v>
      </c>
      <c r="G429" s="6" t="s">
        <v>738</v>
      </c>
      <c r="K429" s="1" t="s">
        <v>740</v>
      </c>
      <c r="L429" s="12" t="s">
        <v>1646</v>
      </c>
      <c r="M429" s="4">
        <v>2061</v>
      </c>
      <c r="N429" s="1" t="str">
        <f>+Tabla15[[#This Row],[NOMBRE DE LA CAUSA 2017]]</f>
        <v>LESION A CONSCRIPTO DERIVADA DE LA PRESTACION DEL SERVICIO DE SALUD</v>
      </c>
    </row>
    <row r="430" spans="1:14" ht="15" customHeight="1" x14ac:dyDescent="0.25">
      <c r="A430" s="1">
        <f>+Tabla15[[#This Row],[1]]</f>
        <v>428</v>
      </c>
      <c r="B430" s="1" t="s">
        <v>1647</v>
      </c>
      <c r="C430" s="1">
        <v>1</v>
      </c>
      <c r="D430" s="1">
        <f>+IF(Tabla15[[#This Row],[NOMBRE DE LA CAUSA 2018]]=0,0,1)</f>
        <v>1</v>
      </c>
      <c r="E430" s="1">
        <f>+E429+Tabla15[[#This Row],[NOMBRE DE LA CAUSA 2019]]</f>
        <v>428</v>
      </c>
      <c r="F430" s="1">
        <f>+Tabla15[[#This Row],[0]]*Tabla15[[#This Row],[NOMBRE DE LA CAUSA 2019]]</f>
        <v>428</v>
      </c>
      <c r="G430" s="6" t="s">
        <v>743</v>
      </c>
      <c r="J430" s="1" t="s">
        <v>744</v>
      </c>
      <c r="K430" s="1" t="s">
        <v>740</v>
      </c>
      <c r="L430" s="7" t="s">
        <v>1648</v>
      </c>
      <c r="M430" s="4">
        <v>557</v>
      </c>
      <c r="N430" s="1" t="str">
        <f>+Tabla15[[#This Row],[NOMBRE DE LA CAUSA 2017]]</f>
        <v>LESION A CONSCRIPTO DURANTE INSTRUCCION</v>
      </c>
    </row>
    <row r="431" spans="1:14" ht="15" customHeight="1" x14ac:dyDescent="0.25">
      <c r="A431" s="1">
        <f>+Tabla15[[#This Row],[1]]</f>
        <v>429</v>
      </c>
      <c r="B431" s="1" t="s">
        <v>1649</v>
      </c>
      <c r="C431" s="1">
        <v>1</v>
      </c>
      <c r="D431" s="1">
        <f>+IF(Tabla15[[#This Row],[NOMBRE DE LA CAUSA 2018]]=0,0,1)</f>
        <v>1</v>
      </c>
      <c r="E431" s="1">
        <f>+E430+Tabla15[[#This Row],[NOMBRE DE LA CAUSA 2019]]</f>
        <v>429</v>
      </c>
      <c r="F431" s="1">
        <f>+Tabla15[[#This Row],[0]]*Tabla15[[#This Row],[NOMBRE DE LA CAUSA 2019]]</f>
        <v>429</v>
      </c>
      <c r="G431" s="6" t="s">
        <v>781</v>
      </c>
      <c r="H431" s="1" t="s">
        <v>1650</v>
      </c>
      <c r="K431" s="1" t="s">
        <v>740</v>
      </c>
      <c r="L431" s="7" t="s">
        <v>1651</v>
      </c>
      <c r="M431" s="4">
        <v>2065</v>
      </c>
      <c r="N431" s="1" t="str">
        <f>+Tabla15[[#This Row],[NOMBRE DE LA CAUSA 2017]]</f>
        <v>LESION A CONSCRIPTO EN COMBATE O ENFRENTAMIENTO</v>
      </c>
    </row>
    <row r="432" spans="1:14" ht="15" customHeight="1" x14ac:dyDescent="0.25">
      <c r="A432" s="1">
        <f>+Tabla15[[#This Row],[1]]</f>
        <v>430</v>
      </c>
      <c r="B432" s="1" t="s">
        <v>1652</v>
      </c>
      <c r="C432" s="1">
        <v>1</v>
      </c>
      <c r="D432" s="1">
        <f>+IF(Tabla15[[#This Row],[NOMBRE DE LA CAUSA 2018]]=0,0,1)</f>
        <v>1</v>
      </c>
      <c r="E432" s="1">
        <f>+E431+Tabla15[[#This Row],[NOMBRE DE LA CAUSA 2019]]</f>
        <v>430</v>
      </c>
      <c r="F432" s="1">
        <f>+Tabla15[[#This Row],[0]]*Tabla15[[#This Row],[NOMBRE DE LA CAUSA 2019]]</f>
        <v>430</v>
      </c>
      <c r="G432" s="6" t="s">
        <v>781</v>
      </c>
      <c r="H432" s="1" t="s">
        <v>1650</v>
      </c>
      <c r="K432" s="1" t="s">
        <v>740</v>
      </c>
      <c r="L432" s="7" t="s">
        <v>1653</v>
      </c>
      <c r="M432" s="4">
        <v>2067</v>
      </c>
      <c r="N432" s="1" t="str">
        <f>+Tabla15[[#This Row],[NOMBRE DE LA CAUSA 2017]]</f>
        <v>LESION A CONSCRIPTO EN ENFRENTAMIENTO ENTRE TROPAS</v>
      </c>
    </row>
    <row r="433" spans="1:14" ht="15" customHeight="1" x14ac:dyDescent="0.25">
      <c r="A433" s="1">
        <f>+Tabla15[[#This Row],[1]]</f>
        <v>431</v>
      </c>
      <c r="B433" s="1" t="s">
        <v>1654</v>
      </c>
      <c r="C433" s="1">
        <v>1</v>
      </c>
      <c r="D433" s="1">
        <f>+IF(Tabla15[[#This Row],[NOMBRE DE LA CAUSA 2018]]=0,0,1)</f>
        <v>1</v>
      </c>
      <c r="E433" s="1">
        <f>+E432+Tabla15[[#This Row],[NOMBRE DE LA CAUSA 2019]]</f>
        <v>431</v>
      </c>
      <c r="F433" s="1">
        <f>+Tabla15[[#This Row],[0]]*Tabla15[[#This Row],[NOMBRE DE LA CAUSA 2019]]</f>
        <v>431</v>
      </c>
      <c r="G433" s="6" t="s">
        <v>781</v>
      </c>
      <c r="H433" s="1" t="s">
        <v>1650</v>
      </c>
      <c r="K433" s="1" t="s">
        <v>740</v>
      </c>
      <c r="L433" s="7" t="s">
        <v>1655</v>
      </c>
      <c r="M433" s="4">
        <v>2063</v>
      </c>
      <c r="N433" s="1" t="str">
        <f>+Tabla15[[#This Row],[NOMBRE DE LA CAUSA 2017]]</f>
        <v>LESION A CONSCRIPTO EN OPERATIVO MILITAR</v>
      </c>
    </row>
    <row r="434" spans="1:14" ht="15" customHeight="1" x14ac:dyDescent="0.25">
      <c r="A434" s="1">
        <f>+Tabla15[[#This Row],[1]]</f>
        <v>432</v>
      </c>
      <c r="B434" s="6" t="s">
        <v>1656</v>
      </c>
      <c r="C434" s="1">
        <v>1</v>
      </c>
      <c r="D434" s="1">
        <f>+IF(Tabla15[[#This Row],[NOMBRE DE LA CAUSA 2018]]=0,0,1)</f>
        <v>1</v>
      </c>
      <c r="E434" s="1">
        <f>+E433+Tabla15[[#This Row],[NOMBRE DE LA CAUSA 2019]]</f>
        <v>432</v>
      </c>
      <c r="F434" s="1">
        <f>+Tabla15[[#This Row],[0]]*Tabla15[[#This Row],[NOMBRE DE LA CAUSA 2019]]</f>
        <v>432</v>
      </c>
      <c r="G434" s="6" t="s">
        <v>781</v>
      </c>
      <c r="H434" s="6" t="s">
        <v>1650</v>
      </c>
      <c r="I434" s="6"/>
      <c r="J434" s="6"/>
      <c r="K434" s="6" t="s">
        <v>740</v>
      </c>
      <c r="L434" s="7" t="s">
        <v>1657</v>
      </c>
      <c r="M434" s="4">
        <v>2068</v>
      </c>
      <c r="N434" s="1" t="str">
        <f>+Tabla15[[#This Row],[NOMBRE DE LA CAUSA 2017]]</f>
        <v>LESION A CONSCRIPTO EN PROCEDIMIENTO DE POLICIA</v>
      </c>
    </row>
    <row r="435" spans="1:14" ht="15" customHeight="1" x14ac:dyDescent="0.25">
      <c r="A435" s="1">
        <f>+Tabla15[[#This Row],[1]]</f>
        <v>433</v>
      </c>
      <c r="B435" s="6" t="s">
        <v>1658</v>
      </c>
      <c r="C435" s="1">
        <v>1</v>
      </c>
      <c r="D435" s="1">
        <f>+IF(Tabla15[[#This Row],[NOMBRE DE LA CAUSA 2018]]=0,0,1)</f>
        <v>1</v>
      </c>
      <c r="E435" s="1">
        <f>+E434+Tabla15[[#This Row],[NOMBRE DE LA CAUSA 2019]]</f>
        <v>433</v>
      </c>
      <c r="F435" s="1">
        <f>+Tabla15[[#This Row],[0]]*Tabla15[[#This Row],[NOMBRE DE LA CAUSA 2019]]</f>
        <v>433</v>
      </c>
      <c r="G435" s="6" t="s">
        <v>743</v>
      </c>
      <c r="H435" s="6"/>
      <c r="I435" s="6"/>
      <c r="J435" s="6" t="s">
        <v>744</v>
      </c>
      <c r="K435" s="6" t="s">
        <v>740</v>
      </c>
      <c r="L435" s="7" t="s">
        <v>1659</v>
      </c>
      <c r="M435" s="4">
        <v>747</v>
      </c>
      <c r="N435" s="1" t="str">
        <f>+Tabla15[[#This Row],[NOMBRE DE LA CAUSA 2017]]</f>
        <v>LESION A CONSCRIPTO POR ACTO TERRORISTA</v>
      </c>
    </row>
    <row r="436" spans="1:14" ht="15" customHeight="1" x14ac:dyDescent="0.25">
      <c r="A436" s="1">
        <f>+Tabla15[[#This Row],[1]]</f>
        <v>434</v>
      </c>
      <c r="B436" s="6" t="s">
        <v>1660</v>
      </c>
      <c r="C436" s="1">
        <v>1</v>
      </c>
      <c r="D436" s="1">
        <f>+IF(Tabla15[[#This Row],[NOMBRE DE LA CAUSA 2018]]=0,0,1)</f>
        <v>1</v>
      </c>
      <c r="E436" s="1">
        <f>+E435+Tabla15[[#This Row],[NOMBRE DE LA CAUSA 2019]]</f>
        <v>434</v>
      </c>
      <c r="F436" s="1">
        <f>+Tabla15[[#This Row],[0]]*Tabla15[[#This Row],[NOMBRE DE LA CAUSA 2019]]</f>
        <v>434</v>
      </c>
      <c r="G436" s="6" t="s">
        <v>743</v>
      </c>
      <c r="H436" s="6"/>
      <c r="I436" s="6"/>
      <c r="J436" s="6" t="s">
        <v>744</v>
      </c>
      <c r="K436" s="6" t="s">
        <v>740</v>
      </c>
      <c r="L436" s="7" t="s">
        <v>1661</v>
      </c>
      <c r="M436" s="4">
        <v>550</v>
      </c>
      <c r="N436" s="1" t="str">
        <f>+Tabla15[[#This Row],[NOMBRE DE LA CAUSA 2017]]</f>
        <v>LESION A CONSCRIPTO POR EXPLOSION DE MINA ANTIPERSONAL</v>
      </c>
    </row>
    <row r="437" spans="1:14" ht="15" customHeight="1" x14ac:dyDescent="0.25">
      <c r="A437" s="1">
        <f>+Tabla15[[#This Row],[1]]</f>
        <v>435</v>
      </c>
      <c r="B437" s="6" t="s">
        <v>1662</v>
      </c>
      <c r="C437" s="1">
        <v>1</v>
      </c>
      <c r="D437" s="1">
        <f>+IF(Tabla15[[#This Row],[NOMBRE DE LA CAUSA 2018]]=0,0,1)</f>
        <v>1</v>
      </c>
      <c r="E437" s="1">
        <f>+E436+Tabla15[[#This Row],[NOMBRE DE LA CAUSA 2019]]</f>
        <v>435</v>
      </c>
      <c r="F437" s="1">
        <f>+Tabla15[[#This Row],[0]]*Tabla15[[#This Row],[NOMBRE DE LA CAUSA 2019]]</f>
        <v>435</v>
      </c>
      <c r="G437" s="6" t="s">
        <v>743</v>
      </c>
      <c r="H437" s="6"/>
      <c r="I437" s="6"/>
      <c r="J437" s="6" t="s">
        <v>744</v>
      </c>
      <c r="K437" s="6" t="s">
        <v>740</v>
      </c>
      <c r="L437" s="7" t="s">
        <v>1663</v>
      </c>
      <c r="M437" s="4">
        <v>794</v>
      </c>
      <c r="N437" s="1" t="str">
        <f>+Tabla15[[#This Row],[NOMBRE DE LA CAUSA 2017]]</f>
        <v>LESION A MIEMBRO VOLUNTARIO DE LA FUERZA PUBLICA CON AERONAVE OFICIAL</v>
      </c>
    </row>
    <row r="438" spans="1:14" ht="15" customHeight="1" x14ac:dyDescent="0.25">
      <c r="A438" s="1">
        <f>+Tabla15[[#This Row],[1]]</f>
        <v>436</v>
      </c>
      <c r="B438" s="6" t="s">
        <v>1664</v>
      </c>
      <c r="C438" s="1">
        <v>1</v>
      </c>
      <c r="D438" s="1">
        <f>+IF(Tabla15[[#This Row],[NOMBRE DE LA CAUSA 2018]]=0,0,1)</f>
        <v>1</v>
      </c>
      <c r="E438" s="1">
        <f>+E437+Tabla15[[#This Row],[NOMBRE DE LA CAUSA 2019]]</f>
        <v>436</v>
      </c>
      <c r="F438" s="1">
        <f>+Tabla15[[#This Row],[0]]*Tabla15[[#This Row],[NOMBRE DE LA CAUSA 2019]]</f>
        <v>436</v>
      </c>
      <c r="G438" s="6" t="s">
        <v>743</v>
      </c>
      <c r="H438" s="6"/>
      <c r="I438" s="6"/>
      <c r="J438" s="6" t="s">
        <v>744</v>
      </c>
      <c r="K438" s="6" t="s">
        <v>740</v>
      </c>
      <c r="L438" s="7" t="s">
        <v>1665</v>
      </c>
      <c r="M438" s="4">
        <v>322</v>
      </c>
      <c r="N438" s="1" t="str">
        <f>+Tabla15[[#This Row],[NOMBRE DE LA CAUSA 2017]]</f>
        <v>LESION A MIEMBRO VOLUNTARIO DE LA FUERZA PUBLICA CON ARMA DE DOTACION OFICIAL</v>
      </c>
    </row>
    <row r="439" spans="1:14" ht="15" customHeight="1" x14ac:dyDescent="0.25">
      <c r="A439" s="1">
        <f>+Tabla15[[#This Row],[1]]</f>
        <v>437</v>
      </c>
      <c r="B439" s="6" t="s">
        <v>1666</v>
      </c>
      <c r="C439" s="1">
        <v>1</v>
      </c>
      <c r="D439" s="1">
        <f>+IF(Tabla15[[#This Row],[NOMBRE DE LA CAUSA 2018]]=0,0,1)</f>
        <v>1</v>
      </c>
      <c r="E439" s="1">
        <f>+E438+Tabla15[[#This Row],[NOMBRE DE LA CAUSA 2019]]</f>
        <v>437</v>
      </c>
      <c r="F439" s="1">
        <f>+Tabla15[[#This Row],[0]]*Tabla15[[#This Row],[NOMBRE DE LA CAUSA 2019]]</f>
        <v>437</v>
      </c>
      <c r="G439" s="6" t="s">
        <v>738</v>
      </c>
      <c r="I439" s="6"/>
      <c r="J439" s="6"/>
      <c r="K439" s="6" t="s">
        <v>740</v>
      </c>
      <c r="L439" s="7" t="s">
        <v>1667</v>
      </c>
      <c r="M439" s="4">
        <v>2084</v>
      </c>
      <c r="N439" s="1" t="str">
        <f>+Tabla15[[#This Row],[NOMBRE DE LA CAUSA 2017]]</f>
        <v>LESION A MIEMBRO VOLUNTARIO DE LA FUERZA PUBLICA CON ARMA DE USO PERSONAL</v>
      </c>
    </row>
    <row r="440" spans="1:14" ht="15" customHeight="1" x14ac:dyDescent="0.25">
      <c r="A440" s="1">
        <f>+Tabla15[[#This Row],[1]]</f>
        <v>438</v>
      </c>
      <c r="B440" s="6" t="s">
        <v>1668</v>
      </c>
      <c r="C440" s="1">
        <v>1</v>
      </c>
      <c r="D440" s="1">
        <f>+IF(Tabla15[[#This Row],[NOMBRE DE LA CAUSA 2018]]=0,0,1)</f>
        <v>1</v>
      </c>
      <c r="E440" s="1">
        <f>+E439+Tabla15[[#This Row],[NOMBRE DE LA CAUSA 2019]]</f>
        <v>438</v>
      </c>
      <c r="F440" s="1">
        <f>+Tabla15[[#This Row],[0]]*Tabla15[[#This Row],[NOMBRE DE LA CAUSA 2019]]</f>
        <v>438</v>
      </c>
      <c r="G440" s="6" t="s">
        <v>743</v>
      </c>
      <c r="I440" s="6"/>
      <c r="J440" s="1" t="s">
        <v>744</v>
      </c>
      <c r="K440" s="1" t="s">
        <v>740</v>
      </c>
      <c r="L440" s="7" t="s">
        <v>1669</v>
      </c>
      <c r="M440" s="4">
        <v>796</v>
      </c>
      <c r="N440" s="1" t="str">
        <f>+Tabla15[[#This Row],[NOMBRE DE LA CAUSA 2017]]</f>
        <v>LESION A MIEMBRO VOLUNTARIO DE LA FUERZA PUBLICA CON NAVE OFICIAL</v>
      </c>
    </row>
    <row r="441" spans="1:14" ht="15" customHeight="1" x14ac:dyDescent="0.25">
      <c r="A441" s="1">
        <f>+Tabla15[[#This Row],[1]]</f>
        <v>439</v>
      </c>
      <c r="B441" s="1" t="s">
        <v>1670</v>
      </c>
      <c r="C441" s="1">
        <v>1</v>
      </c>
      <c r="D441" s="1">
        <f>+IF(Tabla15[[#This Row],[NOMBRE DE LA CAUSA 2018]]=0,0,1)</f>
        <v>1</v>
      </c>
      <c r="E441" s="1">
        <f>+E440+Tabla15[[#This Row],[NOMBRE DE LA CAUSA 2019]]</f>
        <v>439</v>
      </c>
      <c r="F441" s="1">
        <f>+Tabla15[[#This Row],[0]]*Tabla15[[#This Row],[NOMBRE DE LA CAUSA 2019]]</f>
        <v>439</v>
      </c>
      <c r="G441" s="6" t="s">
        <v>743</v>
      </c>
      <c r="I441" s="6"/>
      <c r="J441" s="1" t="s">
        <v>744</v>
      </c>
      <c r="K441" s="1" t="s">
        <v>740</v>
      </c>
      <c r="L441" s="7" t="s">
        <v>1671</v>
      </c>
      <c r="M441" s="4">
        <v>792</v>
      </c>
      <c r="N441" s="1" t="str">
        <f>+Tabla15[[#This Row],[NOMBRE DE LA CAUSA 2017]]</f>
        <v>LESION A MIEMBRO VOLUNTARIO DE LA FUERZA PUBLICA CON VEHICULO OFICIAL</v>
      </c>
    </row>
    <row r="442" spans="1:14" ht="15" customHeight="1" x14ac:dyDescent="0.25">
      <c r="A442" s="1">
        <f>+Tabla15[[#This Row],[1]]</f>
        <v>440</v>
      </c>
      <c r="B442" s="6" t="s">
        <v>1672</v>
      </c>
      <c r="C442" s="1">
        <v>1</v>
      </c>
      <c r="D442" s="1">
        <f>+IF(Tabla15[[#This Row],[NOMBRE DE LA CAUSA 2018]]=0,0,1)</f>
        <v>1</v>
      </c>
      <c r="E442" s="1">
        <f>+E441+Tabla15[[#This Row],[NOMBRE DE LA CAUSA 2019]]</f>
        <v>440</v>
      </c>
      <c r="F442" s="1">
        <f>+Tabla15[[#This Row],[0]]*Tabla15[[#This Row],[NOMBRE DE LA CAUSA 2019]]</f>
        <v>440</v>
      </c>
      <c r="G442" s="6" t="s">
        <v>738</v>
      </c>
      <c r="K442" s="1" t="s">
        <v>740</v>
      </c>
      <c r="L442" s="7" t="s">
        <v>1673</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1674</v>
      </c>
      <c r="C443" s="1">
        <v>1</v>
      </c>
      <c r="D443" s="1">
        <f>+IF(Tabla15[[#This Row],[NOMBRE DE LA CAUSA 2018]]=0,0,1)</f>
        <v>1</v>
      </c>
      <c r="E443" s="1">
        <f>+E442+Tabla15[[#This Row],[NOMBRE DE LA CAUSA 2019]]</f>
        <v>441</v>
      </c>
      <c r="F443" s="1">
        <f>+Tabla15[[#This Row],[0]]*Tabla15[[#This Row],[NOMBRE DE LA CAUSA 2019]]</f>
        <v>441</v>
      </c>
      <c r="G443" s="6" t="s">
        <v>743</v>
      </c>
      <c r="J443" s="1" t="s">
        <v>744</v>
      </c>
      <c r="K443" s="1" t="s">
        <v>740</v>
      </c>
      <c r="L443" s="7" t="s">
        <v>1675</v>
      </c>
      <c r="M443" s="4">
        <v>558</v>
      </c>
      <c r="N443" s="1" t="str">
        <f>+Tabla15[[#This Row],[NOMBRE DE LA CAUSA 2017]]</f>
        <v>LESION A MIEMBRO VOLUNTARIO DE LA FUERZA PUBLICA DURANTE INSTRUCCION</v>
      </c>
    </row>
    <row r="444" spans="1:14" ht="15" customHeight="1" x14ac:dyDescent="0.25">
      <c r="A444" s="1">
        <f>+Tabla15[[#This Row],[1]]</f>
        <v>442</v>
      </c>
      <c r="B444" s="6" t="s">
        <v>1676</v>
      </c>
      <c r="C444" s="1">
        <v>1</v>
      </c>
      <c r="D444" s="1">
        <f>+IF(Tabla15[[#This Row],[NOMBRE DE LA CAUSA 2018]]=0,0,1)</f>
        <v>1</v>
      </c>
      <c r="E444" s="1">
        <f>+E443+Tabla15[[#This Row],[NOMBRE DE LA CAUSA 2019]]</f>
        <v>442</v>
      </c>
      <c r="F444" s="1">
        <f>+Tabla15[[#This Row],[0]]*Tabla15[[#This Row],[NOMBRE DE LA CAUSA 2019]]</f>
        <v>442</v>
      </c>
      <c r="G444" s="6" t="s">
        <v>781</v>
      </c>
      <c r="H444" s="1" t="s">
        <v>1677</v>
      </c>
      <c r="K444" s="1" t="s">
        <v>740</v>
      </c>
      <c r="L444" s="7" t="s">
        <v>1678</v>
      </c>
      <c r="M444" s="4">
        <v>2078</v>
      </c>
      <c r="N444" s="1" t="str">
        <f>+Tabla15[[#This Row],[NOMBRE DE LA CAUSA 2017]]</f>
        <v>LESION A MIEMBRO VOLUNTARIO DE LA FUERZA PUBLICA EN COMBATE O ENFRENTAMIENTO</v>
      </c>
    </row>
    <row r="445" spans="1:14" ht="15" customHeight="1" x14ac:dyDescent="0.25">
      <c r="A445" s="1">
        <f>+Tabla15[[#This Row],[1]]</f>
        <v>443</v>
      </c>
      <c r="B445" s="6" t="s">
        <v>1679</v>
      </c>
      <c r="C445" s="1">
        <v>1</v>
      </c>
      <c r="D445" s="1">
        <f>+IF(Tabla15[[#This Row],[NOMBRE DE LA CAUSA 2018]]=0,0,1)</f>
        <v>1</v>
      </c>
      <c r="E445" s="1">
        <f>+E444+Tabla15[[#This Row],[NOMBRE DE LA CAUSA 2019]]</f>
        <v>443</v>
      </c>
      <c r="F445" s="1">
        <f>+Tabla15[[#This Row],[0]]*Tabla15[[#This Row],[NOMBRE DE LA CAUSA 2019]]</f>
        <v>443</v>
      </c>
      <c r="G445" s="6" t="s">
        <v>781</v>
      </c>
      <c r="H445" s="6" t="s">
        <v>1677</v>
      </c>
      <c r="I445" s="6"/>
      <c r="J445" s="6"/>
      <c r="K445" s="6" t="s">
        <v>740</v>
      </c>
      <c r="L445" s="7" t="s">
        <v>1680</v>
      </c>
      <c r="M445" s="4">
        <v>2080</v>
      </c>
      <c r="N445" s="1" t="str">
        <f>+Tabla15[[#This Row],[NOMBRE DE LA CAUSA 2017]]</f>
        <v>LESION A MIEMBRO VOLUNTARIO DE LA FUERZA PUBLICA EN ENFRENTAMIENTO ENTRE TROPAS</v>
      </c>
    </row>
    <row r="446" spans="1:14" ht="15" customHeight="1" x14ac:dyDescent="0.25">
      <c r="A446" s="1">
        <f>+Tabla15[[#This Row],[1]]</f>
        <v>444</v>
      </c>
      <c r="B446" s="6" t="s">
        <v>1681</v>
      </c>
      <c r="C446" s="1">
        <v>1</v>
      </c>
      <c r="D446" s="1">
        <f>+IF(Tabla15[[#This Row],[NOMBRE DE LA CAUSA 2018]]=0,0,1)</f>
        <v>1</v>
      </c>
      <c r="E446" s="1">
        <f>+E445+Tabla15[[#This Row],[NOMBRE DE LA CAUSA 2019]]</f>
        <v>444</v>
      </c>
      <c r="F446" s="1">
        <f>+Tabla15[[#This Row],[0]]*Tabla15[[#This Row],[NOMBRE DE LA CAUSA 2019]]</f>
        <v>444</v>
      </c>
      <c r="G446" s="6" t="s">
        <v>781</v>
      </c>
      <c r="H446" s="6" t="s">
        <v>1677</v>
      </c>
      <c r="I446" s="6"/>
      <c r="J446" s="6"/>
      <c r="K446" s="6" t="s">
        <v>740</v>
      </c>
      <c r="L446" s="7" t="s">
        <v>1682</v>
      </c>
      <c r="M446" s="4">
        <v>2076</v>
      </c>
      <c r="N446" s="1" t="str">
        <f>+Tabla15[[#This Row],[NOMBRE DE LA CAUSA 2017]]</f>
        <v>LESION A MIEMBRO VOLUNTARIO DE LA FUERZA PUBLICA EN OPERATIVO MILITAR</v>
      </c>
    </row>
    <row r="447" spans="1:14" ht="15" customHeight="1" x14ac:dyDescent="0.25">
      <c r="A447" s="1">
        <f>+Tabla15[[#This Row],[1]]</f>
        <v>445</v>
      </c>
      <c r="B447" s="6" t="s">
        <v>1683</v>
      </c>
      <c r="C447" s="1">
        <v>1</v>
      </c>
      <c r="D447" s="1">
        <f>+IF(Tabla15[[#This Row],[NOMBRE DE LA CAUSA 2018]]=0,0,1)</f>
        <v>1</v>
      </c>
      <c r="E447" s="1">
        <f>+E446+Tabla15[[#This Row],[NOMBRE DE LA CAUSA 2019]]</f>
        <v>445</v>
      </c>
      <c r="F447" s="1">
        <f>+Tabla15[[#This Row],[0]]*Tabla15[[#This Row],[NOMBRE DE LA CAUSA 2019]]</f>
        <v>445</v>
      </c>
      <c r="G447" s="6" t="s">
        <v>781</v>
      </c>
      <c r="H447" s="6" t="s">
        <v>1677</v>
      </c>
      <c r="I447" s="6"/>
      <c r="J447" s="6"/>
      <c r="K447" s="6" t="s">
        <v>740</v>
      </c>
      <c r="L447" s="7" t="s">
        <v>1684</v>
      </c>
      <c r="M447" s="4">
        <v>2081</v>
      </c>
      <c r="N447" s="1" t="str">
        <f>+Tabla15[[#This Row],[NOMBRE DE LA CAUSA 2017]]</f>
        <v>LESION A MIEMBRO VOLUNTARIO DE LA FUERZA PUBLICA EN PROCEDIMIENTO DE POLICIA</v>
      </c>
    </row>
    <row r="448" spans="1:14" ht="15" customHeight="1" x14ac:dyDescent="0.25">
      <c r="A448" s="1">
        <f>+Tabla15[[#This Row],[1]]</f>
        <v>446</v>
      </c>
      <c r="B448" s="1" t="s">
        <v>1685</v>
      </c>
      <c r="C448" s="1">
        <v>1</v>
      </c>
      <c r="D448" s="1">
        <f>+IF(Tabla15[[#This Row],[NOMBRE DE LA CAUSA 2018]]=0,0,1)</f>
        <v>1</v>
      </c>
      <c r="E448" s="1">
        <f>+E447+Tabla15[[#This Row],[NOMBRE DE LA CAUSA 2019]]</f>
        <v>446</v>
      </c>
      <c r="F448" s="1">
        <f>+Tabla15[[#This Row],[0]]*Tabla15[[#This Row],[NOMBRE DE LA CAUSA 2019]]</f>
        <v>446</v>
      </c>
      <c r="G448" s="6" t="s">
        <v>743</v>
      </c>
      <c r="J448" s="1" t="s">
        <v>744</v>
      </c>
      <c r="K448" s="1" t="s">
        <v>740</v>
      </c>
      <c r="L448" s="1" t="s">
        <v>1686</v>
      </c>
      <c r="M448" s="4">
        <v>746</v>
      </c>
      <c r="N448" s="1" t="str">
        <f>+Tabla15[[#This Row],[NOMBRE DE LA CAUSA 2017]]</f>
        <v>LESION A MIEMBRO VOLUNTARIO DE LA FUERZA PUBLICA POR ACTO TERRORISTA</v>
      </c>
    </row>
    <row r="449" spans="1:14" ht="15" customHeight="1" x14ac:dyDescent="0.25">
      <c r="A449" s="1">
        <f>+Tabla15[[#This Row],[1]]</f>
        <v>447</v>
      </c>
      <c r="B449" s="1" t="s">
        <v>1687</v>
      </c>
      <c r="C449" s="1">
        <v>1</v>
      </c>
      <c r="D449" s="1">
        <f>+IF(Tabla15[[#This Row],[NOMBRE DE LA CAUSA 2018]]=0,0,1)</f>
        <v>1</v>
      </c>
      <c r="E449" s="1">
        <f>+E448+Tabla15[[#This Row],[NOMBRE DE LA CAUSA 2019]]</f>
        <v>447</v>
      </c>
      <c r="F449" s="1">
        <f>+Tabla15[[#This Row],[0]]*Tabla15[[#This Row],[NOMBRE DE LA CAUSA 2019]]</f>
        <v>447</v>
      </c>
      <c r="G449" s="6" t="s">
        <v>743</v>
      </c>
      <c r="J449" s="1" t="s">
        <v>744</v>
      </c>
      <c r="K449" s="1" t="s">
        <v>740</v>
      </c>
      <c r="L449" s="1" t="s">
        <v>1688</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1689</v>
      </c>
      <c r="C450" s="1">
        <v>1</v>
      </c>
      <c r="D450" s="1">
        <f>+IF(Tabla15[[#This Row],[NOMBRE DE LA CAUSA 2018]]=0,0,1)</f>
        <v>1</v>
      </c>
      <c r="E450" s="1">
        <f>+E449+Tabla15[[#This Row],[NOMBRE DE LA CAUSA 2019]]</f>
        <v>448</v>
      </c>
      <c r="F450" s="1">
        <f>+Tabla15[[#This Row],[0]]*Tabla15[[#This Row],[NOMBRE DE LA CAUSA 2019]]</f>
        <v>448</v>
      </c>
      <c r="G450" s="6" t="s">
        <v>743</v>
      </c>
      <c r="H450" s="6"/>
      <c r="I450" s="6"/>
      <c r="J450" s="6" t="s">
        <v>744</v>
      </c>
      <c r="K450" s="6" t="s">
        <v>740</v>
      </c>
      <c r="L450" s="1" t="s">
        <v>1690</v>
      </c>
      <c r="M450" s="4">
        <v>417</v>
      </c>
      <c r="N450" s="1" t="str">
        <f>+Tabla15[[#This Row],[NOMBRE DE LA CAUSA 2017]]</f>
        <v>LESION A OPERADOR POR EJECUCION DE OBRA PUBLICA</v>
      </c>
    </row>
    <row r="451" spans="1:14" ht="15" customHeight="1" x14ac:dyDescent="0.25">
      <c r="A451" s="1">
        <f>+Tabla15[[#This Row],[1]]</f>
        <v>449</v>
      </c>
      <c r="B451" s="6" t="s">
        <v>1691</v>
      </c>
      <c r="C451" s="1">
        <v>1</v>
      </c>
      <c r="D451" s="1">
        <f>+IF(Tabla15[[#This Row],[NOMBRE DE LA CAUSA 2018]]=0,0,1)</f>
        <v>1</v>
      </c>
      <c r="E451" s="1">
        <f>+E450+Tabla15[[#This Row],[NOMBRE DE LA CAUSA 2019]]</f>
        <v>449</v>
      </c>
      <c r="F451" s="1">
        <f>+Tabla15[[#This Row],[0]]*Tabla15[[#This Row],[NOMBRE DE LA CAUSA 2019]]</f>
        <v>449</v>
      </c>
      <c r="G451" s="6" t="s">
        <v>781</v>
      </c>
      <c r="H451" s="1" t="s">
        <v>841</v>
      </c>
      <c r="I451" s="6"/>
      <c r="J451" s="6"/>
      <c r="K451" s="6" t="s">
        <v>740</v>
      </c>
      <c r="L451" s="28" t="s">
        <v>1692</v>
      </c>
      <c r="M451" s="4">
        <v>2156</v>
      </c>
      <c r="N451" s="1" t="str">
        <f>+Tabla15[[#This Row],[NOMBRE DE LA CAUSA 2017]]</f>
        <v>LESION A PERSONAL DOCENTE O ADMINISTRATIVO EN ESTABLECIMIENTO EDUCATIVO</v>
      </c>
    </row>
    <row r="452" spans="1:14" ht="15" customHeight="1" x14ac:dyDescent="0.25">
      <c r="A452" s="1">
        <f>+Tabla15[[#This Row],[1]]</f>
        <v>450</v>
      </c>
      <c r="B452" s="6" t="s">
        <v>1693</v>
      </c>
      <c r="C452" s="1">
        <v>1</v>
      </c>
      <c r="D452" s="1">
        <f>+IF(Tabla15[[#This Row],[NOMBRE DE LA CAUSA 2018]]=0,0,1)</f>
        <v>1</v>
      </c>
      <c r="E452" s="1">
        <f>+E451+Tabla15[[#This Row],[NOMBRE DE LA CAUSA 2019]]</f>
        <v>450</v>
      </c>
      <c r="F452" s="1">
        <f>+Tabla15[[#This Row],[0]]*Tabla15[[#This Row],[NOMBRE DE LA CAUSA 2019]]</f>
        <v>450</v>
      </c>
      <c r="G452" s="6" t="s">
        <v>781</v>
      </c>
      <c r="H452" s="1" t="s">
        <v>1694</v>
      </c>
      <c r="I452" s="6"/>
      <c r="J452" s="6"/>
      <c r="K452" s="6" t="s">
        <v>740</v>
      </c>
      <c r="L452" s="28" t="s">
        <v>1695</v>
      </c>
      <c r="M452" s="4">
        <v>2095</v>
      </c>
      <c r="N452" s="1" t="str">
        <f>+Tabla15[[#This Row],[NOMBRE DE LA CAUSA 2017]]</f>
        <v>LESION A RECLUSO CAUSADA POR AGENTES DEL ESTADO</v>
      </c>
    </row>
    <row r="453" spans="1:14" ht="15" customHeight="1" x14ac:dyDescent="0.25">
      <c r="A453" s="1">
        <f>+Tabla15[[#This Row],[1]]</f>
        <v>451</v>
      </c>
      <c r="B453" s="6" t="s">
        <v>1696</v>
      </c>
      <c r="C453" s="1">
        <v>1</v>
      </c>
      <c r="D453" s="1">
        <f>+IF(Tabla15[[#This Row],[NOMBRE DE LA CAUSA 2018]]=0,0,1)</f>
        <v>1</v>
      </c>
      <c r="E453" s="1">
        <f>+E452+Tabla15[[#This Row],[NOMBRE DE LA CAUSA 2019]]</f>
        <v>451</v>
      </c>
      <c r="F453" s="1">
        <f>+Tabla15[[#This Row],[0]]*Tabla15[[#This Row],[NOMBRE DE LA CAUSA 2019]]</f>
        <v>451</v>
      </c>
      <c r="G453" s="6" t="s">
        <v>781</v>
      </c>
      <c r="H453" s="1" t="s">
        <v>1694</v>
      </c>
      <c r="I453" s="6"/>
      <c r="J453" s="6"/>
      <c r="K453" s="6" t="s">
        <v>740</v>
      </c>
      <c r="L453" s="28" t="s">
        <v>1697</v>
      </c>
      <c r="M453" s="4">
        <v>2097</v>
      </c>
      <c r="N453" s="1" t="str">
        <f>+Tabla15[[#This Row],[NOMBRE DE LA CAUSA 2017]]</f>
        <v>LESION A RECLUSO CAUSADA POR OTRO RECLUSO</v>
      </c>
    </row>
    <row r="454" spans="1:14" ht="15" customHeight="1" x14ac:dyDescent="0.25">
      <c r="A454" s="1">
        <f>+Tabla15[[#This Row],[1]]</f>
        <v>452</v>
      </c>
      <c r="B454" s="6" t="s">
        <v>1698</v>
      </c>
      <c r="C454" s="1">
        <v>1</v>
      </c>
      <c r="D454" s="1">
        <f>+IF(Tabla15[[#This Row],[NOMBRE DE LA CAUSA 2018]]=0,0,1)</f>
        <v>1</v>
      </c>
      <c r="E454" s="1">
        <f>+E453+Tabla15[[#This Row],[NOMBRE DE LA CAUSA 2019]]</f>
        <v>452</v>
      </c>
      <c r="F454" s="1">
        <f>+Tabla15[[#This Row],[0]]*Tabla15[[#This Row],[NOMBRE DE LA CAUSA 2019]]</f>
        <v>452</v>
      </c>
      <c r="G454" s="6" t="s">
        <v>781</v>
      </c>
      <c r="H454" s="1" t="s">
        <v>1694</v>
      </c>
      <c r="I454" s="6"/>
      <c r="J454" s="6"/>
      <c r="K454" s="6" t="s">
        <v>740</v>
      </c>
      <c r="L454" s="1" t="s">
        <v>1699</v>
      </c>
      <c r="M454" s="4">
        <v>2096</v>
      </c>
      <c r="N454" s="1" t="str">
        <f>+Tabla15[[#This Row],[NOMBRE DE LA CAUSA 2017]]</f>
        <v>LESION A RECLUSO CAUSADA POR TERCEROS</v>
      </c>
    </row>
    <row r="455" spans="1:14" ht="15" customHeight="1" x14ac:dyDescent="0.25">
      <c r="A455" s="1">
        <f>+Tabla15[[#This Row],[1]]</f>
        <v>453</v>
      </c>
      <c r="B455" s="6" t="s">
        <v>1700</v>
      </c>
      <c r="C455" s="1">
        <v>1</v>
      </c>
      <c r="D455" s="1">
        <f>+IF(Tabla15[[#This Row],[NOMBRE DE LA CAUSA 2018]]=0,0,1)</f>
        <v>1</v>
      </c>
      <c r="E455" s="1">
        <f>+E454+Tabla15[[#This Row],[NOMBRE DE LA CAUSA 2019]]</f>
        <v>453</v>
      </c>
      <c r="F455" s="1">
        <f>+Tabla15[[#This Row],[0]]*Tabla15[[#This Row],[NOMBRE DE LA CAUSA 2019]]</f>
        <v>453</v>
      </c>
      <c r="G455" s="6" t="s">
        <v>781</v>
      </c>
      <c r="H455" s="1" t="s">
        <v>1694</v>
      </c>
      <c r="K455" s="1" t="s">
        <v>740</v>
      </c>
      <c r="L455" s="1" t="s">
        <v>1701</v>
      </c>
      <c r="M455" s="4">
        <v>2100</v>
      </c>
      <c r="N455" s="1" t="str">
        <f>+Tabla15[[#This Row],[NOMBRE DE LA CAUSA 2017]]</f>
        <v>LESION A RECLUSO DERIVADA DE LA PRESTACION DEL SERVICIO DE SALUD</v>
      </c>
    </row>
    <row r="456" spans="1:14" ht="15" customHeight="1" x14ac:dyDescent="0.25">
      <c r="A456" s="1">
        <f>+Tabla15[[#This Row],[1]]</f>
        <v>454</v>
      </c>
      <c r="B456" s="6" t="s">
        <v>1702</v>
      </c>
      <c r="C456" s="1">
        <v>1</v>
      </c>
      <c r="D456" s="1">
        <f>+IF(Tabla15[[#This Row],[NOMBRE DE LA CAUSA 2018]]=0,0,1)</f>
        <v>1</v>
      </c>
      <c r="E456" s="1">
        <f>+E455+Tabla15[[#This Row],[NOMBRE DE LA CAUSA 2019]]</f>
        <v>454</v>
      </c>
      <c r="F456" s="1">
        <f>+Tabla15[[#This Row],[0]]*Tabla15[[#This Row],[NOMBRE DE LA CAUSA 2019]]</f>
        <v>454</v>
      </c>
      <c r="G456" s="6" t="s">
        <v>743</v>
      </c>
      <c r="I456" s="6"/>
      <c r="J456" s="1" t="s">
        <v>744</v>
      </c>
      <c r="K456" s="1" t="s">
        <v>740</v>
      </c>
      <c r="L456" s="1" t="s">
        <v>1703</v>
      </c>
      <c r="M456" s="4">
        <v>734</v>
      </c>
      <c r="N456" s="1" t="str">
        <f>+Tabla15[[#This Row],[NOMBRE DE LA CAUSA 2017]]</f>
        <v>LESION A TERCERO POR EJECUCION DE OBRA PUBLICA</v>
      </c>
    </row>
    <row r="457" spans="1:14" ht="15" customHeight="1" x14ac:dyDescent="0.25">
      <c r="A457" s="1">
        <f>+Tabla15[[#This Row],[1]]</f>
        <v>455</v>
      </c>
      <c r="B457" s="6" t="s">
        <v>1704</v>
      </c>
      <c r="C457" s="1">
        <v>1</v>
      </c>
      <c r="D457" s="1">
        <f>+IF(Tabla15[[#This Row],[NOMBRE DE LA CAUSA 2018]]=0,0,1)</f>
        <v>1</v>
      </c>
      <c r="E457" s="1">
        <f>+E456+Tabla15[[#This Row],[NOMBRE DE LA CAUSA 2019]]</f>
        <v>455</v>
      </c>
      <c r="F457" s="1">
        <f>+Tabla15[[#This Row],[0]]*Tabla15[[#This Row],[NOMBRE DE LA CAUSA 2019]]</f>
        <v>455</v>
      </c>
      <c r="G457" s="6" t="s">
        <v>743</v>
      </c>
      <c r="I457" s="6"/>
      <c r="J457" s="6" t="s">
        <v>744</v>
      </c>
      <c r="K457" s="6" t="s">
        <v>740</v>
      </c>
      <c r="L457" s="7" t="s">
        <v>1705</v>
      </c>
      <c r="M457" s="4">
        <v>320</v>
      </c>
      <c r="N457" s="1" t="str">
        <f>+Tabla15[[#This Row],[NOMBRE DE LA CAUSA 2017]]</f>
        <v>LESION ACCIDENTAL O FORTUITA A CONSCRIPTO</v>
      </c>
    </row>
    <row r="458" spans="1:14" ht="15" customHeight="1" x14ac:dyDescent="0.25">
      <c r="A458" s="1">
        <f>+Tabla15[[#This Row],[1]]</f>
        <v>456</v>
      </c>
      <c r="B458" s="6" t="s">
        <v>1706</v>
      </c>
      <c r="C458" s="1">
        <v>1</v>
      </c>
      <c r="D458" s="1">
        <f>+IF(Tabla15[[#This Row],[NOMBRE DE LA CAUSA 2018]]=0,0,1)</f>
        <v>1</v>
      </c>
      <c r="E458" s="1">
        <f>+E457+Tabla15[[#This Row],[NOMBRE DE LA CAUSA 2019]]</f>
        <v>456</v>
      </c>
      <c r="F458" s="1">
        <f>+Tabla15[[#This Row],[0]]*Tabla15[[#This Row],[NOMBRE DE LA CAUSA 2019]]</f>
        <v>456</v>
      </c>
      <c r="G458" s="6" t="s">
        <v>743</v>
      </c>
      <c r="I458" s="6"/>
      <c r="J458" s="6" t="s">
        <v>744</v>
      </c>
      <c r="K458" s="6" t="s">
        <v>740</v>
      </c>
      <c r="L458" s="7" t="s">
        <v>1707</v>
      </c>
      <c r="M458" s="4">
        <v>464</v>
      </c>
      <c r="N458" s="1" t="str">
        <f>+Tabla15[[#This Row],[NOMBRE DE LA CAUSA 2017]]</f>
        <v>LESION ACCIDENTAL O FORTUITA A MIEMBRO VOLUNTARIO DE LA FUERZA PUBLICA</v>
      </c>
    </row>
    <row r="459" spans="1:14" ht="15" customHeight="1" x14ac:dyDescent="0.25">
      <c r="A459" s="1">
        <f>+Tabla15[[#This Row],[1]]</f>
        <v>457</v>
      </c>
      <c r="B459" s="6" t="s">
        <v>1708</v>
      </c>
      <c r="C459" s="1">
        <v>1</v>
      </c>
      <c r="D459" s="1">
        <f>+IF(Tabla15[[#This Row],[NOMBRE DE LA CAUSA 2018]]=0,0,1)</f>
        <v>1</v>
      </c>
      <c r="E459" s="1">
        <f>+E458+Tabla15[[#This Row],[NOMBRE DE LA CAUSA 2019]]</f>
        <v>457</v>
      </c>
      <c r="F459" s="1">
        <f>+Tabla15[[#This Row],[0]]*Tabla15[[#This Row],[NOMBRE DE LA CAUSA 2019]]</f>
        <v>457</v>
      </c>
      <c r="G459" s="6" t="s">
        <v>781</v>
      </c>
      <c r="H459" s="1" t="s">
        <v>1694</v>
      </c>
      <c r="I459" s="6"/>
      <c r="J459" s="6"/>
      <c r="K459" s="6" t="s">
        <v>740</v>
      </c>
      <c r="L459" s="7" t="s">
        <v>1709</v>
      </c>
      <c r="M459" s="4">
        <v>2099</v>
      </c>
      <c r="N459" s="1" t="str">
        <f>+Tabla15[[#This Row],[NOMBRE DE LA CAUSA 2017]]</f>
        <v>LESION ACCIDENTAL O FORTUITA A RECLUSO</v>
      </c>
    </row>
    <row r="460" spans="1:14" ht="15" customHeight="1" x14ac:dyDescent="0.25">
      <c r="A460" s="1">
        <f>+Tabla15[[#This Row],[1]]</f>
        <v>458</v>
      </c>
      <c r="B460" s="1" t="s">
        <v>1710</v>
      </c>
      <c r="C460" s="1">
        <v>1</v>
      </c>
      <c r="D460" s="1">
        <f>+IF(Tabla15[[#This Row],[NOMBRE DE LA CAUSA 2018]]=0,0,1)</f>
        <v>1</v>
      </c>
      <c r="E460" s="1">
        <f>+E459+Tabla15[[#This Row],[NOMBRE DE LA CAUSA 2019]]</f>
        <v>458</v>
      </c>
      <c r="F460" s="1">
        <f>+Tabla15[[#This Row],[0]]*Tabla15[[#This Row],[NOMBRE DE LA CAUSA 2019]]</f>
        <v>458</v>
      </c>
      <c r="G460" s="6" t="s">
        <v>781</v>
      </c>
      <c r="H460" s="1" t="s">
        <v>1711</v>
      </c>
      <c r="I460" s="6"/>
      <c r="K460" s="1" t="s">
        <v>740</v>
      </c>
      <c r="L460" s="1" t="s">
        <v>1712</v>
      </c>
      <c r="M460" s="4">
        <v>2058</v>
      </c>
      <c r="N460" s="1" t="str">
        <f>+Tabla15[[#This Row],[NOMBRE DE LA CAUSA 2017]]</f>
        <v>LESION AUTO INFLIGIDA DE CONSCRIPTO</v>
      </c>
    </row>
    <row r="461" spans="1:14" ht="15" customHeight="1" x14ac:dyDescent="0.25">
      <c r="A461" s="1">
        <f>+Tabla15[[#This Row],[1]]</f>
        <v>459</v>
      </c>
      <c r="B461" s="1" t="s">
        <v>1713</v>
      </c>
      <c r="C461" s="1">
        <v>1</v>
      </c>
      <c r="D461" s="1">
        <f>+IF(Tabla15[[#This Row],[NOMBRE DE LA CAUSA 2018]]=0,0,1)</f>
        <v>1</v>
      </c>
      <c r="E461" s="1">
        <f>+E460+Tabla15[[#This Row],[NOMBRE DE LA CAUSA 2019]]</f>
        <v>459</v>
      </c>
      <c r="F461" s="1">
        <f>+Tabla15[[#This Row],[0]]*Tabla15[[#This Row],[NOMBRE DE LA CAUSA 2019]]</f>
        <v>459</v>
      </c>
      <c r="G461" s="6" t="s">
        <v>781</v>
      </c>
      <c r="H461" s="1" t="s">
        <v>1714</v>
      </c>
      <c r="K461" s="1" t="s">
        <v>740</v>
      </c>
      <c r="L461" s="1" t="s">
        <v>1715</v>
      </c>
      <c r="M461" s="4">
        <v>2072</v>
      </c>
      <c r="N461" s="1" t="str">
        <f>+Tabla15[[#This Row],[NOMBRE DE LA CAUSA 2017]]</f>
        <v>LESION AUTO INFLIGIDA DE MIEMBRO VOLUNTARIO DE LA FUERZA PUBLICA</v>
      </c>
    </row>
    <row r="462" spans="1:14" ht="15" customHeight="1" x14ac:dyDescent="0.25">
      <c r="A462" s="1">
        <f>+Tabla15[[#This Row],[1]]</f>
        <v>460</v>
      </c>
      <c r="B462" s="6" t="s">
        <v>1716</v>
      </c>
      <c r="C462" s="1">
        <v>1</v>
      </c>
      <c r="D462" s="1">
        <f>+IF(Tabla15[[#This Row],[NOMBRE DE LA CAUSA 2018]]=0,0,1)</f>
        <v>1</v>
      </c>
      <c r="E462" s="1">
        <f>+E461+Tabla15[[#This Row],[NOMBRE DE LA CAUSA 2019]]</f>
        <v>460</v>
      </c>
      <c r="F462" s="1">
        <f>+Tabla15[[#This Row],[0]]*Tabla15[[#This Row],[NOMBRE DE LA CAUSA 2019]]</f>
        <v>460</v>
      </c>
      <c r="G462" s="6" t="s">
        <v>781</v>
      </c>
      <c r="H462" s="6" t="s">
        <v>1694</v>
      </c>
      <c r="I462" s="6"/>
      <c r="J462" s="6"/>
      <c r="K462" s="6" t="s">
        <v>740</v>
      </c>
      <c r="L462" s="1" t="s">
        <v>1717</v>
      </c>
      <c r="M462" s="4">
        <v>2098</v>
      </c>
      <c r="N462" s="1" t="str">
        <f>+Tabla15[[#This Row],[NOMBRE DE LA CAUSA 2017]]</f>
        <v>LESION AUTO INFLIGIDA DE RECLUSO</v>
      </c>
    </row>
    <row r="463" spans="1:14" ht="15" customHeight="1" x14ac:dyDescent="0.25">
      <c r="A463" s="1">
        <f>+Tabla15[[#This Row],[1]]</f>
        <v>461</v>
      </c>
      <c r="B463" s="6" t="s">
        <v>1718</v>
      </c>
      <c r="C463" s="1">
        <v>1</v>
      </c>
      <c r="D463" s="1">
        <f>+IF(Tabla15[[#This Row],[NOMBRE DE LA CAUSA 2018]]=0,0,1)</f>
        <v>1</v>
      </c>
      <c r="E463" s="1">
        <f>+E462+Tabla15[[#This Row],[NOMBRE DE LA CAUSA 2019]]</f>
        <v>461</v>
      </c>
      <c r="F463" s="1">
        <f>+Tabla15[[#This Row],[0]]*Tabla15[[#This Row],[NOMBRE DE LA CAUSA 2019]]</f>
        <v>461</v>
      </c>
      <c r="G463" s="6" t="s">
        <v>738</v>
      </c>
      <c r="I463" s="6"/>
      <c r="J463" s="6"/>
      <c r="K463" s="6" t="s">
        <v>740</v>
      </c>
      <c r="L463" s="1" t="s">
        <v>1719</v>
      </c>
      <c r="M463" s="4">
        <v>2191</v>
      </c>
      <c r="N463" s="1" t="str">
        <f>+Tabla15[[#This Row],[NOMBRE DE LA CAUSA 2017]]</f>
        <v>LESION DE CONSCRIPTO POR DESCONOCIDOS</v>
      </c>
    </row>
    <row r="464" spans="1:14" ht="15" customHeight="1" x14ac:dyDescent="0.25">
      <c r="A464" s="1">
        <f>+Tabla15[[#This Row],[1]]</f>
        <v>462</v>
      </c>
      <c r="B464" s="6" t="s">
        <v>1720</v>
      </c>
      <c r="C464" s="1">
        <v>1</v>
      </c>
      <c r="D464" s="1">
        <f>+IF(Tabla15[[#This Row],[NOMBRE DE LA CAUSA 2018]]=0,0,1)</f>
        <v>1</v>
      </c>
      <c r="E464" s="1">
        <f>+E463+Tabla15[[#This Row],[NOMBRE DE LA CAUSA 2019]]</f>
        <v>462</v>
      </c>
      <c r="F464" s="1">
        <f>+Tabla15[[#This Row],[0]]*Tabla15[[#This Row],[NOMBRE DE LA CAUSA 2019]]</f>
        <v>462</v>
      </c>
      <c r="G464" s="6" t="s">
        <v>738</v>
      </c>
      <c r="I464" s="6"/>
      <c r="J464" s="6"/>
      <c r="K464" s="6" t="s">
        <v>740</v>
      </c>
      <c r="L464" s="1" t="s">
        <v>1721</v>
      </c>
      <c r="M464" s="4">
        <v>2190</v>
      </c>
      <c r="N464" s="1" t="str">
        <f>+Tabla15[[#This Row],[NOMBRE DE LA CAUSA 2017]]</f>
        <v>LESION DE MIEMBRO VOLUNTARIO DE LA FUERZA PUBLICA POR DESCONOCIDOS</v>
      </c>
    </row>
    <row r="465" spans="1:14" ht="15" customHeight="1" x14ac:dyDescent="0.25">
      <c r="A465" s="1">
        <f>+Tabla15[[#This Row],[1]]</f>
        <v>463</v>
      </c>
      <c r="B465" s="6" t="s">
        <v>1722</v>
      </c>
      <c r="C465" s="1">
        <v>1</v>
      </c>
      <c r="D465" s="1">
        <f>+IF(Tabla15[[#This Row],[NOMBRE DE LA CAUSA 2018]]=0,0,1)</f>
        <v>1</v>
      </c>
      <c r="E465" s="1">
        <f>+E464+Tabla15[[#This Row],[NOMBRE DE LA CAUSA 2019]]</f>
        <v>463</v>
      </c>
      <c r="F465" s="1">
        <f>+Tabla15[[#This Row],[0]]*Tabla15[[#This Row],[NOMBRE DE LA CAUSA 2019]]</f>
        <v>463</v>
      </c>
      <c r="G465" s="6" t="s">
        <v>781</v>
      </c>
      <c r="H465" s="1" t="s">
        <v>828</v>
      </c>
      <c r="I465" s="6"/>
      <c r="J465" s="6"/>
      <c r="K465" s="6" t="s">
        <v>740</v>
      </c>
      <c r="L465" s="1" t="s">
        <v>1723</v>
      </c>
      <c r="M465" s="4">
        <v>2125</v>
      </c>
      <c r="N465" s="1" t="str">
        <f>+Tabla15[[#This Row],[NOMBRE DE LA CAUSA 2017]]</f>
        <v>LESION EN ACCIDENTE AEREO</v>
      </c>
    </row>
    <row r="466" spans="1:14" ht="15" customHeight="1" x14ac:dyDescent="0.25">
      <c r="A466" s="1">
        <f>+Tabla15[[#This Row],[1]]</f>
        <v>464</v>
      </c>
      <c r="B466" s="1" t="s">
        <v>1724</v>
      </c>
      <c r="C466" s="1">
        <v>1</v>
      </c>
      <c r="D466" s="1">
        <f>+IF(Tabla15[[#This Row],[NOMBRE DE LA CAUSA 2018]]=0,0,1)</f>
        <v>1</v>
      </c>
      <c r="E466" s="1">
        <f>+E465+Tabla15[[#This Row],[NOMBRE DE LA CAUSA 2019]]</f>
        <v>464</v>
      </c>
      <c r="F466" s="1">
        <f>+Tabla15[[#This Row],[0]]*Tabla15[[#This Row],[NOMBRE DE LA CAUSA 2019]]</f>
        <v>464</v>
      </c>
      <c r="G466" s="6" t="s">
        <v>781</v>
      </c>
      <c r="H466" s="6" t="s">
        <v>831</v>
      </c>
      <c r="I466" s="6"/>
      <c r="J466" s="6"/>
      <c r="K466" s="6" t="s">
        <v>740</v>
      </c>
      <c r="L466" s="1" t="s">
        <v>1725</v>
      </c>
      <c r="M466" s="4">
        <v>2128</v>
      </c>
      <c r="N466" s="1" t="str">
        <f>+Tabla15[[#This Row],[NOMBRE DE LA CAUSA 2017]]</f>
        <v>LESION EN ACCIDENTE FLUVIAL</v>
      </c>
    </row>
    <row r="467" spans="1:14" ht="15" customHeight="1" x14ac:dyDescent="0.25">
      <c r="A467" s="1">
        <f>+Tabla15[[#This Row],[1]]</f>
        <v>465</v>
      </c>
      <c r="B467" s="1" t="s">
        <v>1726</v>
      </c>
      <c r="C467" s="1">
        <v>1</v>
      </c>
      <c r="D467" s="1">
        <f>+IF(Tabla15[[#This Row],[NOMBRE DE LA CAUSA 2018]]=0,0,1)</f>
        <v>1</v>
      </c>
      <c r="E467" s="1">
        <f>+E466+Tabla15[[#This Row],[NOMBRE DE LA CAUSA 2019]]</f>
        <v>465</v>
      </c>
      <c r="F467" s="1">
        <f>+Tabla15[[#This Row],[0]]*Tabla15[[#This Row],[NOMBRE DE LA CAUSA 2019]]</f>
        <v>465</v>
      </c>
      <c r="G467" s="6" t="s">
        <v>781</v>
      </c>
      <c r="H467" s="6" t="s">
        <v>831</v>
      </c>
      <c r="I467" s="6"/>
      <c r="J467" s="6"/>
      <c r="K467" s="6" t="s">
        <v>740</v>
      </c>
      <c r="L467" s="1" t="s">
        <v>1727</v>
      </c>
      <c r="M467" s="4">
        <v>2131</v>
      </c>
      <c r="N467" s="1" t="str">
        <f>+Tabla15[[#This Row],[NOMBRE DE LA CAUSA 2017]]</f>
        <v>LESION EN ACCIDENTE MARITIMO</v>
      </c>
    </row>
    <row r="468" spans="1:14" ht="15" customHeight="1" x14ac:dyDescent="0.25">
      <c r="A468" s="1">
        <f>+Tabla15[[#This Row],[1]]</f>
        <v>466</v>
      </c>
      <c r="B468" s="1" t="s">
        <v>1728</v>
      </c>
      <c r="C468" s="1">
        <v>1</v>
      </c>
      <c r="D468" s="1">
        <f>+IF(Tabla15[[#This Row],[NOMBRE DE LA CAUSA 2018]]=0,0,1)</f>
        <v>1</v>
      </c>
      <c r="E468" s="1">
        <f>+E467+Tabla15[[#This Row],[NOMBRE DE LA CAUSA 2019]]</f>
        <v>466</v>
      </c>
      <c r="F468" s="1">
        <f>+Tabla15[[#This Row],[0]]*Tabla15[[#This Row],[NOMBRE DE LA CAUSA 2019]]</f>
        <v>466</v>
      </c>
      <c r="G468" s="6" t="s">
        <v>781</v>
      </c>
      <c r="H468" s="6" t="s">
        <v>844</v>
      </c>
      <c r="I468" s="6"/>
      <c r="J468" s="6"/>
      <c r="K468" s="6" t="s">
        <v>740</v>
      </c>
      <c r="L468" s="1" t="s">
        <v>1729</v>
      </c>
      <c r="M468" s="4">
        <v>2146</v>
      </c>
      <c r="N468" s="1" t="str">
        <f>+Tabla15[[#This Row],[NOMBRE DE LA CAUSA 2017]]</f>
        <v>LESION EN MANIFESTACION PUBLICA</v>
      </c>
    </row>
    <row r="469" spans="1:14" ht="15" customHeight="1" x14ac:dyDescent="0.25">
      <c r="A469" s="1">
        <f>+Tabla15[[#This Row],[1]]</f>
        <v>467</v>
      </c>
      <c r="B469" s="6" t="s">
        <v>1730</v>
      </c>
      <c r="C469" s="1">
        <v>1</v>
      </c>
      <c r="D469" s="1">
        <f>+IF(Tabla15[[#This Row],[NOMBRE DE LA CAUSA 2018]]=0,0,1)</f>
        <v>1</v>
      </c>
      <c r="E469" s="1">
        <f>+E468+Tabla15[[#This Row],[NOMBRE DE LA CAUSA 2019]]</f>
        <v>467</v>
      </c>
      <c r="F469" s="1">
        <f>+Tabla15[[#This Row],[0]]*Tabla15[[#This Row],[NOMBRE DE LA CAUSA 2019]]</f>
        <v>467</v>
      </c>
      <c r="G469" s="6" t="s">
        <v>781</v>
      </c>
      <c r="H469" s="1" t="s">
        <v>847</v>
      </c>
      <c r="I469" s="6"/>
      <c r="J469" s="6"/>
      <c r="K469" s="6" t="s">
        <v>740</v>
      </c>
      <c r="L469" s="1" t="s">
        <v>1731</v>
      </c>
      <c r="M469" s="4">
        <v>2187</v>
      </c>
      <c r="N469" s="1" t="str">
        <f>+Tabla15[[#This Row],[NOMBRE DE LA CAUSA 2017]]</f>
        <v>LESION EN OPERACION ADMINISTRATIVA</v>
      </c>
    </row>
    <row r="470" spans="1:14" ht="15" customHeight="1" x14ac:dyDescent="0.25">
      <c r="A470" s="1">
        <f>+Tabla15[[#This Row],[1]]</f>
        <v>468</v>
      </c>
      <c r="B470" s="6" t="s">
        <v>1732</v>
      </c>
      <c r="C470" s="1">
        <v>1</v>
      </c>
      <c r="D470" s="1">
        <f>+IF(Tabla15[[#This Row],[NOMBRE DE LA CAUSA 2018]]=0,0,1)</f>
        <v>1</v>
      </c>
      <c r="E470" s="1">
        <f>+E469+Tabla15[[#This Row],[NOMBRE DE LA CAUSA 2019]]</f>
        <v>468</v>
      </c>
      <c r="F470" s="1">
        <f>+Tabla15[[#This Row],[0]]*Tabla15[[#This Row],[NOMBRE DE LA CAUSA 2019]]</f>
        <v>468</v>
      </c>
      <c r="G470" s="6" t="s">
        <v>781</v>
      </c>
      <c r="H470" s="6" t="s">
        <v>852</v>
      </c>
      <c r="I470" s="6"/>
      <c r="J470" s="6"/>
      <c r="K470" s="6" t="s">
        <v>740</v>
      </c>
      <c r="L470" s="1" t="s">
        <v>1733</v>
      </c>
      <c r="M470" s="4">
        <v>2193</v>
      </c>
      <c r="N470" s="1" t="str">
        <f>+Tabla15[[#This Row],[NOMBRE DE LA CAUSA 2017]]</f>
        <v>LESION EN ZONA DE DISTENSION</v>
      </c>
    </row>
    <row r="471" spans="1:14" ht="15" customHeight="1" x14ac:dyDescent="0.25">
      <c r="A471" s="1">
        <f>+Tabla15[[#This Row],[1]]</f>
        <v>469</v>
      </c>
      <c r="B471" s="6" t="s">
        <v>1734</v>
      </c>
      <c r="C471" s="1">
        <v>1</v>
      </c>
      <c r="D471" s="1">
        <f>+IF(Tabla15[[#This Row],[NOMBRE DE LA CAUSA 2018]]=0,0,1)</f>
        <v>1</v>
      </c>
      <c r="E471" s="1">
        <f>+E470+Tabla15[[#This Row],[NOMBRE DE LA CAUSA 2019]]</f>
        <v>469</v>
      </c>
      <c r="F471" s="1">
        <f>+Tabla15[[#This Row],[0]]*Tabla15[[#This Row],[NOMBRE DE LA CAUSA 2019]]</f>
        <v>469</v>
      </c>
      <c r="G471" s="6" t="s">
        <v>743</v>
      </c>
      <c r="H471" s="6"/>
      <c r="I471" s="6"/>
      <c r="J471" s="6" t="s">
        <v>744</v>
      </c>
      <c r="K471" s="6" t="s">
        <v>740</v>
      </c>
      <c r="L471" s="1" t="s">
        <v>1735</v>
      </c>
      <c r="M471" s="4">
        <v>272</v>
      </c>
      <c r="N471" s="1" t="str">
        <f>+Tabla15[[#This Row],[NOMBRE DE LA CAUSA 2017]]</f>
        <v>LESION ENORME</v>
      </c>
    </row>
    <row r="472" spans="1:14" ht="15" customHeight="1" x14ac:dyDescent="0.25">
      <c r="A472" s="1">
        <f>+Tabla15[[#This Row],[1]]</f>
        <v>470</v>
      </c>
      <c r="B472" s="1" t="s">
        <v>1736</v>
      </c>
      <c r="C472" s="1">
        <v>1</v>
      </c>
      <c r="D472" s="1">
        <f>+IF(Tabla15[[#This Row],[NOMBRE DE LA CAUSA 2018]]=0,0,1)</f>
        <v>1</v>
      </c>
      <c r="E472" s="1">
        <f>+E471+Tabla15[[#This Row],[NOMBRE DE LA CAUSA 2019]]</f>
        <v>470</v>
      </c>
      <c r="F472" s="1">
        <f>+Tabla15[[#This Row],[0]]*Tabla15[[#This Row],[NOMBRE DE LA CAUSA 2019]]</f>
        <v>470</v>
      </c>
      <c r="G472" s="6" t="s">
        <v>781</v>
      </c>
      <c r="H472" s="6" t="s">
        <v>855</v>
      </c>
      <c r="K472" s="1" t="s">
        <v>740</v>
      </c>
      <c r="L472" s="1" t="s">
        <v>1737</v>
      </c>
      <c r="M472" s="4">
        <v>2199</v>
      </c>
      <c r="N472" s="1" t="str">
        <f>+Tabla15[[#This Row],[NOMBRE DE LA CAUSA 2017]]</f>
        <v>LESION POR ACTIVIDAD DEL SECTOR DE HIDROCARBUROS</v>
      </c>
    </row>
    <row r="473" spans="1:14" ht="15" customHeight="1" x14ac:dyDescent="0.25">
      <c r="A473" s="1">
        <f>+Tabla15[[#This Row],[1]]</f>
        <v>471</v>
      </c>
      <c r="B473" s="1" t="s">
        <v>1738</v>
      </c>
      <c r="C473" s="1">
        <v>1</v>
      </c>
      <c r="D473" s="1">
        <f>+IF(Tabla15[[#This Row],[NOMBRE DE LA CAUSA 2018]]=0,0,1)</f>
        <v>1</v>
      </c>
      <c r="E473" s="1">
        <f>+E472+Tabla15[[#This Row],[NOMBRE DE LA CAUSA 2019]]</f>
        <v>471</v>
      </c>
      <c r="F473" s="1">
        <f>+Tabla15[[#This Row],[0]]*Tabla15[[#This Row],[NOMBRE DE LA CAUSA 2019]]</f>
        <v>471</v>
      </c>
      <c r="G473" s="6" t="s">
        <v>781</v>
      </c>
      <c r="H473" s="6" t="s">
        <v>855</v>
      </c>
      <c r="K473" s="1" t="s">
        <v>740</v>
      </c>
      <c r="L473" s="1" t="s">
        <v>1739</v>
      </c>
      <c r="M473" s="4">
        <v>2196</v>
      </c>
      <c r="N473" s="1" t="str">
        <f>+Tabla15[[#This Row],[NOMBRE DE LA CAUSA 2017]]</f>
        <v>LESION POR ACTIVIDAD MINERA</v>
      </c>
    </row>
    <row r="474" spans="1:14" ht="15" customHeight="1" x14ac:dyDescent="0.25">
      <c r="A474" s="1">
        <f>+Tabla15[[#This Row],[1]]</f>
        <v>472</v>
      </c>
      <c r="B474" s="6" t="s">
        <v>1740</v>
      </c>
      <c r="C474" s="1">
        <v>1</v>
      </c>
      <c r="D474" s="1">
        <f>+IF(Tabla15[[#This Row],[NOMBRE DE LA CAUSA 2018]]=0,0,1)</f>
        <v>1</v>
      </c>
      <c r="E474" s="1">
        <f>+E473+Tabla15[[#This Row],[NOMBRE DE LA CAUSA 2019]]</f>
        <v>472</v>
      </c>
      <c r="F474" s="1">
        <f>+Tabla15[[#This Row],[0]]*Tabla15[[#This Row],[NOMBRE DE LA CAUSA 2019]]</f>
        <v>472</v>
      </c>
      <c r="G474" s="6" t="s">
        <v>781</v>
      </c>
      <c r="H474" s="6" t="s">
        <v>866</v>
      </c>
      <c r="I474" s="6"/>
      <c r="J474" s="6"/>
      <c r="K474" s="6" t="s">
        <v>740</v>
      </c>
      <c r="L474" s="1" t="s">
        <v>1741</v>
      </c>
      <c r="M474" s="4">
        <v>2134</v>
      </c>
      <c r="N474" s="1" t="str">
        <f>+Tabla15[[#This Row],[NOMBRE DE LA CAUSA 2017]]</f>
        <v>LESION POR ALUD DE TIERRA</v>
      </c>
    </row>
    <row r="475" spans="1:14" ht="15" customHeight="1" x14ac:dyDescent="0.25">
      <c r="A475" s="1">
        <f>+Tabla15[[#This Row],[1]]</f>
        <v>473</v>
      </c>
      <c r="B475" s="6" t="s">
        <v>1742</v>
      </c>
      <c r="C475" s="1">
        <v>1</v>
      </c>
      <c r="D475" s="1">
        <f>+IF(Tabla15[[#This Row],[NOMBRE DE LA CAUSA 2018]]=0,0,1)</f>
        <v>1</v>
      </c>
      <c r="E475" s="1">
        <f>+E474+Tabla15[[#This Row],[NOMBRE DE LA CAUSA 2019]]</f>
        <v>473</v>
      </c>
      <c r="F475" s="1">
        <f>+Tabla15[[#This Row],[0]]*Tabla15[[#This Row],[NOMBRE DE LA CAUSA 2019]]</f>
        <v>473</v>
      </c>
      <c r="G475" s="6" t="s">
        <v>781</v>
      </c>
      <c r="H475" s="1" t="s">
        <v>869</v>
      </c>
      <c r="I475" s="6"/>
      <c r="J475" s="6"/>
      <c r="K475" s="6" t="s">
        <v>740</v>
      </c>
      <c r="L475" s="1" t="s">
        <v>1743</v>
      </c>
      <c r="M475" s="4">
        <v>2119</v>
      </c>
      <c r="N475" s="1" t="str">
        <f>+Tabla15[[#This Row],[NOMBRE DE LA CAUSA 2017]]</f>
        <v>LESION POR CAIDA DE ARBOL</v>
      </c>
    </row>
    <row r="476" spans="1:14" ht="15" customHeight="1" x14ac:dyDescent="0.25">
      <c r="A476" s="1">
        <f>+Tabla15[[#This Row],[1]]</f>
        <v>474</v>
      </c>
      <c r="B476" s="6" t="s">
        <v>1744</v>
      </c>
      <c r="C476" s="1">
        <v>1</v>
      </c>
      <c r="D476" s="1">
        <f>+IF(Tabla15[[#This Row],[NOMBRE DE LA CAUSA 2018]]=0,0,1)</f>
        <v>1</v>
      </c>
      <c r="E476" s="1">
        <f>+E475+Tabla15[[#This Row],[NOMBRE DE LA CAUSA 2019]]</f>
        <v>474</v>
      </c>
      <c r="F476" s="1">
        <f>+Tabla15[[#This Row],[0]]*Tabla15[[#This Row],[NOMBRE DE LA CAUSA 2019]]</f>
        <v>474</v>
      </c>
      <c r="G476" s="6" t="s">
        <v>781</v>
      </c>
      <c r="H476" s="1" t="s">
        <v>872</v>
      </c>
      <c r="I476" s="6"/>
      <c r="K476" s="1" t="s">
        <v>740</v>
      </c>
      <c r="L476" s="1" t="s">
        <v>1745</v>
      </c>
      <c r="M476" s="4">
        <v>2107</v>
      </c>
      <c r="N476" s="1" t="str">
        <f>+Tabla15[[#This Row],[NOMBRE DE LA CAUSA 2017]]</f>
        <v>LESION POR CONDUCCION DE ENERGIA ELECTRICA</v>
      </c>
    </row>
    <row r="477" spans="1:14" ht="15" customHeight="1" x14ac:dyDescent="0.25">
      <c r="A477" s="1">
        <f>+Tabla15[[#This Row],[1]]</f>
        <v>475</v>
      </c>
      <c r="B477" s="6" t="s">
        <v>1746</v>
      </c>
      <c r="C477" s="1">
        <v>1</v>
      </c>
      <c r="D477" s="1">
        <f>+IF(Tabla15[[#This Row],[NOMBRE DE LA CAUSA 2018]]=0,0,1)</f>
        <v>1</v>
      </c>
      <c r="E477" s="1">
        <f>+E476+Tabla15[[#This Row],[NOMBRE DE LA CAUSA 2019]]</f>
        <v>475</v>
      </c>
      <c r="F477" s="1">
        <f>+Tabla15[[#This Row],[0]]*Tabla15[[#This Row],[NOMBRE DE LA CAUSA 2019]]</f>
        <v>475</v>
      </c>
      <c r="G477" s="6" t="s">
        <v>781</v>
      </c>
      <c r="H477" s="1" t="s">
        <v>877</v>
      </c>
      <c r="I477" s="6"/>
      <c r="K477" s="1" t="s">
        <v>740</v>
      </c>
      <c r="L477" s="1" t="s">
        <v>1747</v>
      </c>
      <c r="M477" s="4">
        <v>2170</v>
      </c>
      <c r="N477" s="1" t="str">
        <f>+Tabla15[[#This Row],[NOMBRE DE LA CAUSA 2017]]</f>
        <v>LESION POR FALTA DE ADOPCION DE MEDIDAS DE PROTECCION Y SEGURIDAD</v>
      </c>
    </row>
    <row r="478" spans="1:14" ht="15" customHeight="1" x14ac:dyDescent="0.25">
      <c r="A478" s="1">
        <f>+Tabla15[[#This Row],[1]]</f>
        <v>476</v>
      </c>
      <c r="B478" s="1" t="s">
        <v>1748</v>
      </c>
      <c r="C478" s="1">
        <v>1</v>
      </c>
      <c r="D478" s="1">
        <f>+IF(Tabla15[[#This Row],[NOMBRE DE LA CAUSA 2018]]=0,0,1)</f>
        <v>1</v>
      </c>
      <c r="E478" s="1">
        <f>+E477+Tabla15[[#This Row],[NOMBRE DE LA CAUSA 2019]]</f>
        <v>476</v>
      </c>
      <c r="F478" s="1">
        <f>+Tabla15[[#This Row],[0]]*Tabla15[[#This Row],[NOMBRE DE LA CAUSA 2019]]</f>
        <v>476</v>
      </c>
      <c r="G478" s="6" t="s">
        <v>781</v>
      </c>
      <c r="H478" s="1" t="s">
        <v>880</v>
      </c>
      <c r="I478" s="6"/>
      <c r="K478" s="1" t="s">
        <v>740</v>
      </c>
      <c r="L478" s="1" t="s">
        <v>1749</v>
      </c>
      <c r="M478" s="4">
        <v>2116</v>
      </c>
      <c r="N478" s="1" t="str">
        <f>+Tabla15[[#This Row],[NOMBRE DE LA CAUSA 2017]]</f>
        <v>LESION POR FALTA DE ILUMINACION EN LA VIA PUBLICA</v>
      </c>
    </row>
    <row r="479" spans="1:14" ht="15" customHeight="1" x14ac:dyDescent="0.25">
      <c r="A479" s="1">
        <f>+Tabla15[[#This Row],[1]]</f>
        <v>477</v>
      </c>
      <c r="B479" s="1" t="s">
        <v>1750</v>
      </c>
      <c r="C479" s="1">
        <v>1</v>
      </c>
      <c r="D479" s="1">
        <f>+IF(Tabla15[[#This Row],[NOMBRE DE LA CAUSA 2018]]=0,0,1)</f>
        <v>1</v>
      </c>
      <c r="E479" s="1">
        <f>+E478+Tabla15[[#This Row],[NOMBRE DE LA CAUSA 2019]]</f>
        <v>477</v>
      </c>
      <c r="F479" s="1">
        <f>+Tabla15[[#This Row],[0]]*Tabla15[[#This Row],[NOMBRE DE LA CAUSA 2019]]</f>
        <v>477</v>
      </c>
      <c r="G479" s="6" t="s">
        <v>781</v>
      </c>
      <c r="H479" s="1" t="s">
        <v>880</v>
      </c>
      <c r="K479" s="1" t="s">
        <v>740</v>
      </c>
      <c r="L479" s="13" t="s">
        <v>1751</v>
      </c>
      <c r="M479" s="4">
        <v>2113</v>
      </c>
      <c r="N479" s="1" t="str">
        <f>+Tabla15[[#This Row],[NOMBRE DE LA CAUSA 2017]]</f>
        <v>LESION POR FALTA DE SEÑALIZACION EN LA VIA PUBLICA</v>
      </c>
    </row>
    <row r="480" spans="1:14" ht="15" customHeight="1" x14ac:dyDescent="0.25">
      <c r="A480" s="1">
        <f>+Tabla15[[#This Row],[1]]</f>
        <v>478</v>
      </c>
      <c r="B480" s="6" t="s">
        <v>1752</v>
      </c>
      <c r="C480" s="1">
        <v>1</v>
      </c>
      <c r="D480" s="1">
        <f>+IF(Tabla15[[#This Row],[NOMBRE DE LA CAUSA 2018]]=0,0,1)</f>
        <v>1</v>
      </c>
      <c r="E480" s="1">
        <f>+E479+Tabla15[[#This Row],[NOMBRE DE LA CAUSA 2019]]</f>
        <v>478</v>
      </c>
      <c r="F480" s="1">
        <f>+Tabla15[[#This Row],[0]]*Tabla15[[#This Row],[NOMBRE DE LA CAUSA 2019]]</f>
        <v>478</v>
      </c>
      <c r="G480" s="6" t="s">
        <v>781</v>
      </c>
      <c r="H480" s="1" t="s">
        <v>1753</v>
      </c>
      <c r="I480" s="6"/>
      <c r="J480" s="6"/>
      <c r="K480" s="6" t="s">
        <v>740</v>
      </c>
      <c r="L480" s="1" t="s">
        <v>1754</v>
      </c>
      <c r="M480" s="4">
        <v>2183</v>
      </c>
      <c r="N480" s="1" t="str">
        <f>+Tabla15[[#This Row],[NOMBRE DE LA CAUSA 2017]]</f>
        <v>LESION POR INCUMPLIMIENTO DEL DEBER DE SEGURIDAD EN LA ATENCION HOSPITALARIA</v>
      </c>
    </row>
    <row r="481" spans="1:14" ht="15" customHeight="1" x14ac:dyDescent="0.25">
      <c r="A481" s="1">
        <f>+Tabla15[[#This Row],[1]]</f>
        <v>479</v>
      </c>
      <c r="B481" s="14" t="s">
        <v>1755</v>
      </c>
      <c r="C481" s="1">
        <v>1</v>
      </c>
      <c r="D481" s="1">
        <f>+IF(Tabla15[[#This Row],[NOMBRE DE LA CAUSA 2018]]=0,0,1)</f>
        <v>1</v>
      </c>
      <c r="E481" s="1">
        <f>+E480+Tabla15[[#This Row],[NOMBRE DE LA CAUSA 2019]]</f>
        <v>479</v>
      </c>
      <c r="F481" s="1">
        <f>+Tabla15[[#This Row],[0]]*Tabla15[[#This Row],[NOMBRE DE LA CAUSA 2019]]</f>
        <v>479</v>
      </c>
      <c r="G481" s="6" t="s">
        <v>781</v>
      </c>
      <c r="H481" s="1" t="s">
        <v>877</v>
      </c>
      <c r="K481" s="1" t="s">
        <v>740</v>
      </c>
      <c r="L481" s="1" t="s">
        <v>1756</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1757</v>
      </c>
      <c r="C482" s="1">
        <v>1</v>
      </c>
      <c r="D482" s="1">
        <f>+IF(Tabla15[[#This Row],[NOMBRE DE LA CAUSA 2018]]=0,0,1)</f>
        <v>1</v>
      </c>
      <c r="E482" s="1">
        <f>+E481+Tabla15[[#This Row],[NOMBRE DE LA CAUSA 2019]]</f>
        <v>480</v>
      </c>
      <c r="F482" s="1">
        <f>+Tabla15[[#This Row],[0]]*Tabla15[[#This Row],[NOMBRE DE LA CAUSA 2019]]</f>
        <v>480</v>
      </c>
      <c r="G482" s="6" t="s">
        <v>781</v>
      </c>
      <c r="H482" s="1" t="s">
        <v>1753</v>
      </c>
      <c r="K482" s="1" t="s">
        <v>740</v>
      </c>
      <c r="L482" s="1" t="s">
        <v>1758</v>
      </c>
      <c r="M482" s="4">
        <v>2185</v>
      </c>
      <c r="N482" s="1" t="str">
        <f>+Tabla15[[#This Row],[NOMBRE DE LA CAUSA 2017]]</f>
        <v>LESION POR INDEBIDA PRESTACION DEL SERVICIO DE SALUD</v>
      </c>
    </row>
    <row r="483" spans="1:14" ht="15" customHeight="1" x14ac:dyDescent="0.25">
      <c r="A483" s="1">
        <f>+Tabla15[[#This Row],[1]]</f>
        <v>481</v>
      </c>
      <c r="B483" s="6" t="s">
        <v>1759</v>
      </c>
      <c r="C483" s="1">
        <v>1</v>
      </c>
      <c r="D483" s="1">
        <f>+IF(Tabla15[[#This Row],[NOMBRE DE LA CAUSA 2018]]=0,0,1)</f>
        <v>1</v>
      </c>
      <c r="E483" s="1">
        <f>+E482+Tabla15[[#This Row],[NOMBRE DE LA CAUSA 2019]]</f>
        <v>481</v>
      </c>
      <c r="F483" s="1">
        <f>+Tabla15[[#This Row],[0]]*Tabla15[[#This Row],[NOMBRE DE LA CAUSA 2019]]</f>
        <v>481</v>
      </c>
      <c r="G483" s="6" t="s">
        <v>781</v>
      </c>
      <c r="H483" s="1" t="s">
        <v>1753</v>
      </c>
      <c r="I483" s="6"/>
      <c r="J483" s="6"/>
      <c r="K483" s="6" t="s">
        <v>740</v>
      </c>
      <c r="L483" s="1" t="s">
        <v>1760</v>
      </c>
      <c r="M483" s="4">
        <v>2179</v>
      </c>
      <c r="N483" s="1" t="str">
        <f>+Tabla15[[#This Row],[NOMBRE DE LA CAUSA 2017]]</f>
        <v>LESION POR INDEBIDA PRESTACION DEL SERVICIO DE SALUD GINECO OBSTETRICO</v>
      </c>
    </row>
    <row r="484" spans="1:14" ht="15" customHeight="1" x14ac:dyDescent="0.25">
      <c r="A484" s="1">
        <f>+Tabla15[[#This Row],[1]]</f>
        <v>482</v>
      </c>
      <c r="B484" s="1" t="s">
        <v>1761</v>
      </c>
      <c r="C484" s="1">
        <v>1</v>
      </c>
      <c r="D484" s="1">
        <f>+IF(Tabla15[[#This Row],[NOMBRE DE LA CAUSA 2018]]=0,0,1)</f>
        <v>1</v>
      </c>
      <c r="E484" s="1">
        <f>+E483+Tabla15[[#This Row],[NOMBRE DE LA CAUSA 2019]]</f>
        <v>482</v>
      </c>
      <c r="F484" s="1">
        <f>+Tabla15[[#This Row],[0]]*Tabla15[[#This Row],[NOMBRE DE LA CAUSA 2019]]</f>
        <v>482</v>
      </c>
      <c r="G484" s="6" t="s">
        <v>781</v>
      </c>
      <c r="H484" s="1" t="s">
        <v>1753</v>
      </c>
      <c r="K484" s="1" t="s">
        <v>740</v>
      </c>
      <c r="L484" s="1" t="s">
        <v>1762</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1763</v>
      </c>
      <c r="C485" s="1">
        <v>1</v>
      </c>
      <c r="D485" s="1">
        <f>+IF(Tabla15[[#This Row],[NOMBRE DE LA CAUSA 2018]]=0,0,1)</f>
        <v>1</v>
      </c>
      <c r="E485" s="1">
        <f>+E484+Tabla15[[#This Row],[NOMBRE DE LA CAUSA 2019]]</f>
        <v>483</v>
      </c>
      <c r="F485" s="1">
        <f>+Tabla15[[#This Row],[0]]*Tabla15[[#This Row],[NOMBRE DE LA CAUSA 2019]]</f>
        <v>483</v>
      </c>
      <c r="G485" s="6" t="s">
        <v>781</v>
      </c>
      <c r="H485" s="1" t="s">
        <v>887</v>
      </c>
      <c r="K485" s="1" t="s">
        <v>740</v>
      </c>
      <c r="L485" s="1" t="s">
        <v>1764</v>
      </c>
      <c r="M485" s="4">
        <v>2137</v>
      </c>
      <c r="N485" s="1" t="str">
        <f>+Tabla15[[#This Row],[NOMBRE DE LA CAUSA 2017]]</f>
        <v>LESION POR INUNDACION</v>
      </c>
    </row>
    <row r="486" spans="1:14" ht="15" customHeight="1" x14ac:dyDescent="0.25">
      <c r="A486" s="1">
        <f>+Tabla15[[#This Row],[1]]</f>
        <v>484</v>
      </c>
      <c r="B486" s="15" t="s">
        <v>1765</v>
      </c>
      <c r="C486" s="1">
        <v>1</v>
      </c>
      <c r="D486" s="1">
        <f>+IF(Tabla15[[#This Row],[NOMBRE DE LA CAUSA 2018]]=0,0,1)</f>
        <v>1</v>
      </c>
      <c r="E486" s="1">
        <f>+E485+Tabla15[[#This Row],[NOMBRE DE LA CAUSA 2019]]</f>
        <v>484</v>
      </c>
      <c r="F486" s="1">
        <f>+Tabla15[[#This Row],[0]]*Tabla15[[#This Row],[NOMBRE DE LA CAUSA 2019]]</f>
        <v>484</v>
      </c>
      <c r="G486" s="6" t="s">
        <v>781</v>
      </c>
      <c r="H486" s="1" t="s">
        <v>877</v>
      </c>
      <c r="I486" s="6"/>
      <c r="J486" s="6"/>
      <c r="K486" s="6" t="s">
        <v>740</v>
      </c>
      <c r="L486" s="1" t="s">
        <v>1766</v>
      </c>
      <c r="M486" s="4">
        <v>2176</v>
      </c>
      <c r="N486" s="1" t="str">
        <f>+Tabla15[[#This Row],[NOMBRE DE LA CAUSA 2017]]</f>
        <v>LESION POR MODIFICACION O REDUCCION DE LAS MEDIDAS DE PROTECCION Y SEGURIDAD</v>
      </c>
    </row>
    <row r="487" spans="1:14" ht="15" customHeight="1" x14ac:dyDescent="0.25">
      <c r="A487" s="1">
        <f>+Tabla15[[#This Row],[1]]</f>
        <v>485</v>
      </c>
      <c r="B487" s="1" t="s">
        <v>1767</v>
      </c>
      <c r="C487" s="1">
        <v>1</v>
      </c>
      <c r="D487" s="1">
        <f>+IF(Tabla15[[#This Row],[NOMBRE DE LA CAUSA 2018]]=0,0,1)</f>
        <v>1</v>
      </c>
      <c r="E487" s="1">
        <f>+E486+Tabla15[[#This Row],[NOMBRE DE LA CAUSA 2019]]</f>
        <v>485</v>
      </c>
      <c r="F487" s="1">
        <f>+Tabla15[[#This Row],[0]]*Tabla15[[#This Row],[NOMBRE DE LA CAUSA 2019]]</f>
        <v>485</v>
      </c>
      <c r="G487" s="6" t="s">
        <v>781</v>
      </c>
      <c r="H487" s="1" t="s">
        <v>892</v>
      </c>
      <c r="K487" s="1" t="s">
        <v>740</v>
      </c>
      <c r="L487" s="1" t="s">
        <v>1768</v>
      </c>
      <c r="M487" s="4">
        <v>2122</v>
      </c>
      <c r="N487" s="1" t="str">
        <f>+Tabla15[[#This Row],[NOMBRE DE LA CAUSA 2017]]</f>
        <v>LESION POR RUINA DE EDIFICACION PUBLICA</v>
      </c>
    </row>
    <row r="488" spans="1:14" ht="15" customHeight="1" x14ac:dyDescent="0.25">
      <c r="A488" s="1">
        <f>+Tabla15[[#This Row],[1]]</f>
        <v>486</v>
      </c>
      <c r="B488" s="1" t="s">
        <v>1769</v>
      </c>
      <c r="C488" s="1">
        <v>1</v>
      </c>
      <c r="D488" s="1">
        <f>+IF(Tabla15[[#This Row],[NOMBRE DE LA CAUSA 2018]]=0,0,1)</f>
        <v>1</v>
      </c>
      <c r="E488" s="1">
        <f>+E487+Tabla15[[#This Row],[NOMBRE DE LA CAUSA 2019]]</f>
        <v>486</v>
      </c>
      <c r="F488" s="1">
        <f>+Tabla15[[#This Row],[0]]*Tabla15[[#This Row],[NOMBRE DE LA CAUSA 2019]]</f>
        <v>486</v>
      </c>
      <c r="G488" s="6" t="s">
        <v>781</v>
      </c>
      <c r="H488" s="1" t="s">
        <v>1770</v>
      </c>
      <c r="K488" s="1" t="s">
        <v>740</v>
      </c>
      <c r="L488" s="1" t="s">
        <v>1771</v>
      </c>
      <c r="M488" s="4">
        <v>2164</v>
      </c>
      <c r="N488" s="1" t="str">
        <f>+Tabla15[[#This Row],[NOMBRE DE LA CAUSA 2017]]</f>
        <v>LESION POR SEMOVIENTE DE PROPIEDAD DEL ESTADO</v>
      </c>
    </row>
    <row r="489" spans="1:14" ht="15" customHeight="1" x14ac:dyDescent="0.25">
      <c r="A489" s="1">
        <f>+Tabla15[[#This Row],[1]]</f>
        <v>487</v>
      </c>
      <c r="B489" s="1" t="s">
        <v>1772</v>
      </c>
      <c r="C489" s="1">
        <v>1</v>
      </c>
      <c r="D489" s="1">
        <f>+IF(Tabla15[[#This Row],[NOMBRE DE LA CAUSA 2018]]=0,0,1)</f>
        <v>1</v>
      </c>
      <c r="E489" s="1">
        <f>+E488+Tabla15[[#This Row],[NOMBRE DE LA CAUSA 2019]]</f>
        <v>487</v>
      </c>
      <c r="F489" s="1">
        <f>+Tabla15[[#This Row],[0]]*Tabla15[[#This Row],[NOMBRE DE LA CAUSA 2019]]</f>
        <v>487</v>
      </c>
      <c r="G489" s="6" t="s">
        <v>781</v>
      </c>
      <c r="H489" s="6" t="s">
        <v>897</v>
      </c>
      <c r="I489" s="6"/>
      <c r="J489" s="6"/>
      <c r="K489" s="6" t="s">
        <v>740</v>
      </c>
      <c r="L489" s="1" t="s">
        <v>1773</v>
      </c>
      <c r="M489" s="4">
        <v>2159</v>
      </c>
      <c r="N489" s="1" t="str">
        <f>+Tabla15[[#This Row],[NOMBRE DE LA CAUSA 2017]]</f>
        <v>LESION POR USO EXCESIVO DE LA FUERZA</v>
      </c>
    </row>
    <row r="490" spans="1:14" ht="15" customHeight="1" x14ac:dyDescent="0.25">
      <c r="A490" s="1">
        <f>+Tabla15[[#This Row],[1]]</f>
        <v>488</v>
      </c>
      <c r="B490" s="1" t="s">
        <v>1774</v>
      </c>
      <c r="C490" s="1">
        <v>1</v>
      </c>
      <c r="D490" s="1">
        <f>+IF(Tabla15[[#This Row],[NOMBRE DE LA CAUSA 2018]]=0,0,1)</f>
        <v>1</v>
      </c>
      <c r="E490" s="1">
        <f>+E489+Tabla15[[#This Row],[NOMBRE DE LA CAUSA 2019]]</f>
        <v>488</v>
      </c>
      <c r="F490" s="1">
        <f>+Tabla15[[#This Row],[0]]*Tabla15[[#This Row],[NOMBRE DE LA CAUSA 2019]]</f>
        <v>488</v>
      </c>
      <c r="G490" s="6" t="s">
        <v>781</v>
      </c>
      <c r="H490" s="1" t="s">
        <v>900</v>
      </c>
      <c r="K490" s="1" t="s">
        <v>740</v>
      </c>
      <c r="L490" s="14" t="s">
        <v>1775</v>
      </c>
      <c r="M490" s="4">
        <v>2110</v>
      </c>
      <c r="N490" s="1" t="str">
        <f>+Tabla15[[#This Row],[NOMBRE DE LA CAUSA 2017]]</f>
        <v>LESION POR VIA PUBLICA EN MAL ESTADO</v>
      </c>
    </row>
    <row r="491" spans="1:14" ht="15" customHeight="1" x14ac:dyDescent="0.25">
      <c r="A491" s="1">
        <f>+Tabla15[[#This Row],[1]]</f>
        <v>489</v>
      </c>
      <c r="B491" s="5" t="s">
        <v>1776</v>
      </c>
      <c r="C491" s="1">
        <v>1</v>
      </c>
      <c r="D491" s="1">
        <f>+IF(Tabla15[[#This Row],[NOMBRE DE LA CAUSA 2018]]=0,0,1)</f>
        <v>1</v>
      </c>
      <c r="E491" s="1">
        <f>+E490+Tabla15[[#This Row],[NOMBRE DE LA CAUSA 2019]]</f>
        <v>489</v>
      </c>
      <c r="F491" s="1">
        <f>+Tabla15[[#This Row],[0]]*Tabla15[[#This Row],[NOMBRE DE LA CAUSA 2019]]</f>
        <v>489</v>
      </c>
      <c r="G491" s="6" t="s">
        <v>738</v>
      </c>
      <c r="H491" s="6"/>
      <c r="I491" s="6"/>
      <c r="J491" s="6"/>
      <c r="K491" s="6" t="s">
        <v>740</v>
      </c>
      <c r="L491" s="5" t="s">
        <v>1777</v>
      </c>
      <c r="M491" s="4">
        <v>2042</v>
      </c>
      <c r="N491" s="1" t="str">
        <f>+Tabla15[[#This Row],[NOMBRE DE LA CAUSA 2017]]</f>
        <v>MAYOR PERMANENCIA DE OBRA</v>
      </c>
    </row>
    <row r="492" spans="1:14" ht="15" customHeight="1" x14ac:dyDescent="0.25">
      <c r="A492" s="1">
        <f>+Tabla15[[#This Row],[1]]</f>
        <v>490</v>
      </c>
      <c r="B492" s="6" t="s">
        <v>1778</v>
      </c>
      <c r="C492" s="1">
        <v>1</v>
      </c>
      <c r="D492" s="1">
        <f>+IF(Tabla15[[#This Row],[NOMBRE DE LA CAUSA 2018]]=0,0,1)</f>
        <v>1</v>
      </c>
      <c r="E492" s="1">
        <f>+E491+Tabla15[[#This Row],[NOMBRE DE LA CAUSA 2019]]</f>
        <v>490</v>
      </c>
      <c r="F492" s="1">
        <f>+Tabla15[[#This Row],[0]]*Tabla15[[#This Row],[NOMBRE DE LA CAUSA 2019]]</f>
        <v>490</v>
      </c>
      <c r="G492" s="6" t="s">
        <v>738</v>
      </c>
      <c r="H492" s="6"/>
      <c r="I492" s="6"/>
      <c r="J492" s="6"/>
      <c r="K492" s="6" t="s">
        <v>740</v>
      </c>
      <c r="L492" s="10" t="s">
        <v>1779</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1780</v>
      </c>
      <c r="C493" s="1">
        <v>1</v>
      </c>
      <c r="D493" s="1">
        <f>+IF(Tabla15[[#This Row],[NOMBRE DE LA CAUSA 2018]]=0,0,1)</f>
        <v>1</v>
      </c>
      <c r="E493" s="1">
        <f>+E492+Tabla15[[#This Row],[NOMBRE DE LA CAUSA 2019]]</f>
        <v>491</v>
      </c>
      <c r="F493" s="1">
        <f>+Tabla15[[#This Row],[0]]*Tabla15[[#This Row],[NOMBRE DE LA CAUSA 2019]]</f>
        <v>491</v>
      </c>
      <c r="G493" s="6" t="s">
        <v>738</v>
      </c>
      <c r="H493" s="6"/>
      <c r="I493" s="6"/>
      <c r="J493" s="6"/>
      <c r="K493" s="6" t="s">
        <v>740</v>
      </c>
      <c r="L493" s="10" t="s">
        <v>1781</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1782</v>
      </c>
      <c r="C494" s="1">
        <v>1</v>
      </c>
      <c r="D494" s="1">
        <f>+IF(Tabla15[[#This Row],[NOMBRE DE LA CAUSA 2018]]=0,0,1)</f>
        <v>1</v>
      </c>
      <c r="E494" s="1">
        <f>+E493+Tabla15[[#This Row],[NOMBRE DE LA CAUSA 2019]]</f>
        <v>492</v>
      </c>
      <c r="F494" s="1">
        <f>+Tabla15[[#This Row],[0]]*Tabla15[[#This Row],[NOMBRE DE LA CAUSA 2019]]</f>
        <v>492</v>
      </c>
      <c r="G494" s="6" t="s">
        <v>738</v>
      </c>
      <c r="H494" s="6"/>
      <c r="I494" s="6"/>
      <c r="J494" s="6"/>
      <c r="K494" s="6" t="s">
        <v>740</v>
      </c>
      <c r="L494" s="10" t="s">
        <v>1783</v>
      </c>
      <c r="M494" s="4">
        <v>2045</v>
      </c>
      <c r="N494" s="1" t="str">
        <f>+Tabla15[[#This Row],[NOMBRE DE LA CAUSA 2017]]</f>
        <v>MAYORES CANTIDADES, SOBRECOSTOS Y OBRAS ADICIONALES POR EVENTO DE FUERZA MAYOR</v>
      </c>
    </row>
    <row r="495" spans="1:14" ht="15" customHeight="1" x14ac:dyDescent="0.25">
      <c r="A495" s="1">
        <f>+Tabla15[[#This Row],[1]]</f>
        <v>493</v>
      </c>
      <c r="B495" s="1" t="s">
        <v>1784</v>
      </c>
      <c r="C495" s="1">
        <v>1</v>
      </c>
      <c r="D495" s="1">
        <f>+IF(Tabla15[[#This Row],[NOMBRE DE LA CAUSA 2018]]=0,0,1)</f>
        <v>1</v>
      </c>
      <c r="E495" s="1">
        <f>+E494+Tabla15[[#This Row],[NOMBRE DE LA CAUSA 2019]]</f>
        <v>493</v>
      </c>
      <c r="F495" s="1">
        <f>+Tabla15[[#This Row],[0]]*Tabla15[[#This Row],[NOMBRE DE LA CAUSA 2019]]</f>
        <v>493</v>
      </c>
      <c r="G495" s="6" t="s">
        <v>738</v>
      </c>
      <c r="K495" s="1" t="s">
        <v>740</v>
      </c>
      <c r="L495" s="5" t="s">
        <v>1785</v>
      </c>
      <c r="M495" s="4">
        <v>2046</v>
      </c>
      <c r="N495" s="1" t="str">
        <f>+Tabla15[[#This Row],[NOMBRE DE LA CAUSA 2017]]</f>
        <v>MODIFICACION Y/O REVISION DE LAS PRESTACIONES CONTRACTUALES</v>
      </c>
    </row>
    <row r="496" spans="1:14" ht="15" customHeight="1" x14ac:dyDescent="0.25">
      <c r="A496" s="1">
        <f>+Tabla15[[#This Row],[1]]</f>
        <v>494</v>
      </c>
      <c r="B496" s="1" t="s">
        <v>1786</v>
      </c>
      <c r="C496" s="1">
        <v>1</v>
      </c>
      <c r="D496" s="1">
        <f>+IF(Tabla15[[#This Row],[NOMBRE DE LA CAUSA 2018]]=0,0,1)</f>
        <v>1</v>
      </c>
      <c r="E496" s="1">
        <f>+E495+Tabla15[[#This Row],[NOMBRE DE LA CAUSA 2019]]</f>
        <v>494</v>
      </c>
      <c r="F496" s="1">
        <f>+Tabla15[[#This Row],[0]]*Tabla15[[#This Row],[NOMBRE DE LA CAUSA 2019]]</f>
        <v>494</v>
      </c>
      <c r="G496" s="6" t="s">
        <v>738</v>
      </c>
      <c r="K496" s="1" t="s">
        <v>740</v>
      </c>
      <c r="L496" s="5" t="s">
        <v>1787</v>
      </c>
      <c r="M496" s="4">
        <v>2047</v>
      </c>
      <c r="N496" s="1" t="str">
        <f>+Tabla15[[#This Row],[NOMBRE DE LA CAUSA 2017]]</f>
        <v>MODIFICACION Y/O REVISION DEL PLAZO CONTRACTUAL</v>
      </c>
    </row>
    <row r="497" spans="1:14" ht="15" customHeight="1" x14ac:dyDescent="0.25">
      <c r="A497" s="1">
        <f>+Tabla15[[#This Row],[1]]</f>
        <v>495</v>
      </c>
      <c r="B497" s="1" t="s">
        <v>1788</v>
      </c>
      <c r="C497" s="1">
        <v>1</v>
      </c>
      <c r="D497" s="1">
        <f>+IF(Tabla15[[#This Row],[NOMBRE DE LA CAUSA 2018]]=0,0,1)</f>
        <v>1</v>
      </c>
      <c r="E497" s="1">
        <f>+E496+Tabla15[[#This Row],[NOMBRE DE LA CAUSA 2019]]</f>
        <v>495</v>
      </c>
      <c r="F497" s="1">
        <f>+Tabla15[[#This Row],[0]]*Tabla15[[#This Row],[NOMBRE DE LA CAUSA 2019]]</f>
        <v>495</v>
      </c>
      <c r="G497" s="6" t="s">
        <v>738</v>
      </c>
      <c r="K497" s="1" t="s">
        <v>740</v>
      </c>
      <c r="L497" s="1" t="s">
        <v>1789</v>
      </c>
      <c r="M497" s="4">
        <v>2203</v>
      </c>
      <c r="N497" s="1" t="str">
        <f>+Tabla15[[#This Row],[NOMBRE DE LA CAUSA 2017]]</f>
        <v>MORA EN LA ENTREGA DE BIEN EMBARGADO O SECUESTRADO</v>
      </c>
    </row>
    <row r="498" spans="1:14" ht="15" customHeight="1" x14ac:dyDescent="0.25">
      <c r="A498" s="1">
        <f>+Tabla15[[#This Row],[1]]</f>
        <v>496</v>
      </c>
      <c r="B498" s="1" t="s">
        <v>1790</v>
      </c>
      <c r="C498" s="1">
        <v>1</v>
      </c>
      <c r="D498" s="1">
        <f>+IF(Tabla15[[#This Row],[NOMBRE DE LA CAUSA 2018]]=0,0,1)</f>
        <v>1</v>
      </c>
      <c r="E498" s="1">
        <f>+E497+Tabla15[[#This Row],[NOMBRE DE LA CAUSA 2019]]</f>
        <v>496</v>
      </c>
      <c r="F498" s="1">
        <f>+Tabla15[[#This Row],[0]]*Tabla15[[#This Row],[NOMBRE DE LA CAUSA 2019]]</f>
        <v>496</v>
      </c>
      <c r="G498" s="6" t="s">
        <v>738</v>
      </c>
      <c r="K498" s="1" t="s">
        <v>740</v>
      </c>
      <c r="L498" s="1" t="s">
        <v>1791</v>
      </c>
      <c r="M498" s="4">
        <v>2163</v>
      </c>
      <c r="N498" s="1" t="str">
        <f>+Tabla15[[#This Row],[NOMBRE DE LA CAUSA 2017]]</f>
        <v>MORA EN LA ENTREGA DE BIEN INCAUTADO U OCUPADO EN UN PROCESO PENAL</v>
      </c>
    </row>
    <row r="499" spans="1:14" ht="15" customHeight="1" x14ac:dyDescent="0.25">
      <c r="A499" s="1">
        <f>+Tabla15[[#This Row],[1]]</f>
        <v>497</v>
      </c>
      <c r="B499" s="1" t="s">
        <v>1792</v>
      </c>
      <c r="C499" s="1">
        <v>1</v>
      </c>
      <c r="D499" s="1">
        <f>+IF(Tabla15[[#This Row],[NOMBRE DE LA CAUSA 2018]]=0,0,1)</f>
        <v>1</v>
      </c>
      <c r="E499" s="1">
        <f>+E498+Tabla15[[#This Row],[NOMBRE DE LA CAUSA 2019]]</f>
        <v>497</v>
      </c>
      <c r="F499" s="1">
        <f>+Tabla15[[#This Row],[0]]*Tabla15[[#This Row],[NOMBRE DE LA CAUSA 2019]]</f>
        <v>497</v>
      </c>
      <c r="G499" s="6" t="s">
        <v>743</v>
      </c>
      <c r="J499" s="1" t="s">
        <v>744</v>
      </c>
      <c r="K499" s="1" t="s">
        <v>740</v>
      </c>
      <c r="L499" s="1" t="s">
        <v>1793</v>
      </c>
      <c r="M499" s="4">
        <v>321</v>
      </c>
      <c r="N499" s="1" t="str">
        <f>+Tabla15[[#This Row],[NOMBRE DE LA CAUSA 2017]]</f>
        <v>MUERTE ACCIDENTAL O FORTUITA A CONSCRIPTO</v>
      </c>
    </row>
    <row r="500" spans="1:14" ht="15" customHeight="1" x14ac:dyDescent="0.25">
      <c r="A500" s="1">
        <f>+Tabla15[[#This Row],[1]]</f>
        <v>498</v>
      </c>
      <c r="B500" s="1" t="s">
        <v>1794</v>
      </c>
      <c r="C500" s="1">
        <v>1</v>
      </c>
      <c r="D500" s="1">
        <f>+IF(Tabla15[[#This Row],[NOMBRE DE LA CAUSA 2018]]=0,0,1)</f>
        <v>1</v>
      </c>
      <c r="E500" s="1">
        <f>+E499+Tabla15[[#This Row],[NOMBRE DE LA CAUSA 2019]]</f>
        <v>498</v>
      </c>
      <c r="F500" s="1">
        <f>+Tabla15[[#This Row],[0]]*Tabla15[[#This Row],[NOMBRE DE LA CAUSA 2019]]</f>
        <v>498</v>
      </c>
      <c r="G500" s="6" t="s">
        <v>743</v>
      </c>
      <c r="J500" s="1" t="s">
        <v>744</v>
      </c>
      <c r="K500" s="1" t="s">
        <v>740</v>
      </c>
      <c r="L500" s="1" t="s">
        <v>1795</v>
      </c>
      <c r="M500" s="4">
        <v>732</v>
      </c>
      <c r="N500" s="1" t="str">
        <f>+Tabla15[[#This Row],[NOMBRE DE LA CAUSA 2017]]</f>
        <v>MUERTE ACCIDENTAL O FORTUITA A MIEMBRO VOLUNTARIO DE LA FUERZA PUBLICA</v>
      </c>
    </row>
    <row r="501" spans="1:14" ht="15" customHeight="1" x14ac:dyDescent="0.25">
      <c r="A501" s="1">
        <f>+Tabla15[[#This Row],[1]]</f>
        <v>499</v>
      </c>
      <c r="B501" s="1" t="s">
        <v>1796</v>
      </c>
      <c r="C501" s="1">
        <v>1</v>
      </c>
      <c r="D501" s="1">
        <f>+IF(Tabla15[[#This Row],[NOMBRE DE LA CAUSA 2018]]=0,0,1)</f>
        <v>1</v>
      </c>
      <c r="E501" s="1">
        <f>+E500+Tabla15[[#This Row],[NOMBRE DE LA CAUSA 2019]]</f>
        <v>499</v>
      </c>
      <c r="F501" s="1">
        <f>+Tabla15[[#This Row],[0]]*Tabla15[[#This Row],[NOMBRE DE LA CAUSA 2019]]</f>
        <v>499</v>
      </c>
      <c r="G501" s="6" t="s">
        <v>781</v>
      </c>
      <c r="H501" s="1" t="s">
        <v>1797</v>
      </c>
      <c r="K501" s="1" t="s">
        <v>740</v>
      </c>
      <c r="L501" s="1" t="s">
        <v>1798</v>
      </c>
      <c r="M501" s="4">
        <v>2105</v>
      </c>
      <c r="N501" s="1" t="str">
        <f>+Tabla15[[#This Row],[NOMBRE DE LA CAUSA 2017]]</f>
        <v>MUERTE ACCIDENTAL O FORTUITA A RECLUSO</v>
      </c>
    </row>
    <row r="502" spans="1:14" ht="15" customHeight="1" x14ac:dyDescent="0.25">
      <c r="A502" s="1">
        <f>+Tabla15[[#This Row],[1]]</f>
        <v>500</v>
      </c>
      <c r="B502" s="1" t="s">
        <v>1799</v>
      </c>
      <c r="C502" s="1">
        <v>1</v>
      </c>
      <c r="D502" s="1">
        <f>+IF(Tabla15[[#This Row],[NOMBRE DE LA CAUSA 2018]]=0,0,1)</f>
        <v>1</v>
      </c>
      <c r="E502" s="1">
        <f>+E501+Tabla15[[#This Row],[NOMBRE DE LA CAUSA 2019]]</f>
        <v>500</v>
      </c>
      <c r="F502" s="1">
        <f>+Tabla15[[#This Row],[0]]*Tabla15[[#This Row],[NOMBRE DE LA CAUSA 2019]]</f>
        <v>500</v>
      </c>
      <c r="G502" s="6" t="s">
        <v>781</v>
      </c>
      <c r="H502" s="6" t="s">
        <v>1711</v>
      </c>
      <c r="I502" s="6"/>
      <c r="J502" s="6"/>
      <c r="K502" s="6" t="s">
        <v>740</v>
      </c>
      <c r="L502" s="1" t="s">
        <v>1800</v>
      </c>
      <c r="M502" s="4">
        <v>2059</v>
      </c>
      <c r="N502" s="1" t="str">
        <f>+Tabla15[[#This Row],[NOMBRE DE LA CAUSA 2017]]</f>
        <v>MUERTE AUTO INFLIGIDA DE CONSCRIPTO</v>
      </c>
    </row>
    <row r="503" spans="1:14" ht="15" customHeight="1" x14ac:dyDescent="0.25">
      <c r="A503" s="1">
        <f>+Tabla15[[#This Row],[1]]</f>
        <v>501</v>
      </c>
      <c r="B503" s="6" t="s">
        <v>1801</v>
      </c>
      <c r="C503" s="1">
        <v>1</v>
      </c>
      <c r="D503" s="1">
        <f>+IF(Tabla15[[#This Row],[NOMBRE DE LA CAUSA 2018]]=0,0,1)</f>
        <v>1</v>
      </c>
      <c r="E503" s="1">
        <f>+E502+Tabla15[[#This Row],[NOMBRE DE LA CAUSA 2019]]</f>
        <v>501</v>
      </c>
      <c r="F503" s="1">
        <f>+Tabla15[[#This Row],[0]]*Tabla15[[#This Row],[NOMBRE DE LA CAUSA 2019]]</f>
        <v>501</v>
      </c>
      <c r="G503" s="6" t="s">
        <v>781</v>
      </c>
      <c r="H503" s="1" t="s">
        <v>1714</v>
      </c>
      <c r="I503" s="6"/>
      <c r="J503" s="6"/>
      <c r="K503" s="6" t="s">
        <v>740</v>
      </c>
      <c r="L503" s="7" t="s">
        <v>1802</v>
      </c>
      <c r="M503" s="4">
        <v>2073</v>
      </c>
      <c r="N503" s="1" t="str">
        <f>+Tabla15[[#This Row],[NOMBRE DE LA CAUSA 2017]]</f>
        <v>MUERTE AUTO INFLIGIDA DE MIEMBRO VOLUNTARIO DE LA FUERZA PUBLICA</v>
      </c>
    </row>
    <row r="504" spans="1:14" ht="15" customHeight="1" x14ac:dyDescent="0.25">
      <c r="A504" s="1">
        <f>+Tabla15[[#This Row],[1]]</f>
        <v>502</v>
      </c>
      <c r="B504" s="6" t="s">
        <v>1803</v>
      </c>
      <c r="C504" s="1">
        <v>1</v>
      </c>
      <c r="D504" s="1">
        <f>+IF(Tabla15[[#This Row],[NOMBRE DE LA CAUSA 2018]]=0,0,1)</f>
        <v>1</v>
      </c>
      <c r="E504" s="1">
        <f>+E503+Tabla15[[#This Row],[NOMBRE DE LA CAUSA 2019]]</f>
        <v>502</v>
      </c>
      <c r="F504" s="1">
        <f>+Tabla15[[#This Row],[0]]*Tabla15[[#This Row],[NOMBRE DE LA CAUSA 2019]]</f>
        <v>502</v>
      </c>
      <c r="G504" s="6" t="s">
        <v>781</v>
      </c>
      <c r="H504" s="6" t="s">
        <v>1797</v>
      </c>
      <c r="I504" s="6"/>
      <c r="J504" s="6"/>
      <c r="K504" s="6" t="s">
        <v>740</v>
      </c>
      <c r="L504" s="7" t="s">
        <v>1804</v>
      </c>
      <c r="M504" s="4">
        <v>2104</v>
      </c>
      <c r="N504" s="1" t="str">
        <f>+Tabla15[[#This Row],[NOMBRE DE LA CAUSA 2017]]</f>
        <v>MUERTE AUTO INFLIGIDA DE RECLUSO</v>
      </c>
    </row>
    <row r="505" spans="1:14" ht="15" customHeight="1" x14ac:dyDescent="0.25">
      <c r="A505" s="1">
        <f>+Tabla15[[#This Row],[1]]</f>
        <v>503</v>
      </c>
      <c r="B505" s="1" t="s">
        <v>1805</v>
      </c>
      <c r="C505" s="1">
        <v>1</v>
      </c>
      <c r="D505" s="1">
        <f>+IF(Tabla15[[#This Row],[NOMBRE DE LA CAUSA 2018]]=0,0,1)</f>
        <v>1</v>
      </c>
      <c r="E505" s="1">
        <f>+E504+Tabla15[[#This Row],[NOMBRE DE LA CAUSA 2019]]</f>
        <v>503</v>
      </c>
      <c r="F505" s="1">
        <f>+Tabla15[[#This Row],[0]]*Tabla15[[#This Row],[NOMBRE DE LA CAUSA 2019]]</f>
        <v>503</v>
      </c>
      <c r="G505" s="6" t="s">
        <v>781</v>
      </c>
      <c r="H505" s="1" t="s">
        <v>841</v>
      </c>
      <c r="I505" s="6"/>
      <c r="J505" s="6"/>
      <c r="K505" s="6" t="s">
        <v>740</v>
      </c>
      <c r="L505" s="7" t="s">
        <v>1806</v>
      </c>
      <c r="M505" s="4">
        <v>2155</v>
      </c>
      <c r="N505" s="1" t="str">
        <f>+Tabla15[[#This Row],[NOMBRE DE LA CAUSA 2017]]</f>
        <v>MUERTE DE ALUMNO EN ESTABLECIMIENTO EDUCATIVO</v>
      </c>
    </row>
    <row r="506" spans="1:14" ht="15" customHeight="1" x14ac:dyDescent="0.25">
      <c r="A506" s="1">
        <f>+Tabla15[[#This Row],[1]]</f>
        <v>504</v>
      </c>
      <c r="B506" s="1" t="s">
        <v>1807</v>
      </c>
      <c r="C506" s="1">
        <v>1</v>
      </c>
      <c r="D506" s="1">
        <f>+IF(Tabla15[[#This Row],[NOMBRE DE LA CAUSA 2018]]=0,0,1)</f>
        <v>1</v>
      </c>
      <c r="E506" s="1">
        <f>+E505+Tabla15[[#This Row],[NOMBRE DE LA CAUSA 2019]]</f>
        <v>504</v>
      </c>
      <c r="F506" s="1">
        <f>+Tabla15[[#This Row],[0]]*Tabla15[[#This Row],[NOMBRE DE LA CAUSA 2019]]</f>
        <v>504</v>
      </c>
      <c r="G506" s="6" t="s">
        <v>781</v>
      </c>
      <c r="H506" s="1" t="s">
        <v>817</v>
      </c>
      <c r="K506" s="1" t="s">
        <v>740</v>
      </c>
      <c r="L506" s="7" t="s">
        <v>1808</v>
      </c>
      <c r="M506" s="4">
        <v>2053</v>
      </c>
      <c r="N506" s="1" t="str">
        <f>+Tabla15[[#This Row],[NOMBRE DE LA CAUSA 2017]]</f>
        <v>MUERTE DE CIVIL CON AERONAVE OFICIAL</v>
      </c>
    </row>
    <row r="507" spans="1:14" ht="15" customHeight="1" x14ac:dyDescent="0.25">
      <c r="A507" s="1">
        <f>+Tabla15[[#This Row],[1]]</f>
        <v>505</v>
      </c>
      <c r="B507" s="6" t="s">
        <v>1809</v>
      </c>
      <c r="C507" s="1">
        <v>1</v>
      </c>
      <c r="D507" s="1">
        <f>+IF(Tabla15[[#This Row],[NOMBRE DE LA CAUSA 2018]]=0,0,1)</f>
        <v>1</v>
      </c>
      <c r="E507" s="1">
        <f>+E506+Tabla15[[#This Row],[NOMBRE DE LA CAUSA 2019]]</f>
        <v>505</v>
      </c>
      <c r="F507" s="1">
        <f>+Tabla15[[#This Row],[0]]*Tabla15[[#This Row],[NOMBRE DE LA CAUSA 2019]]</f>
        <v>505</v>
      </c>
      <c r="G507" s="6" t="s">
        <v>743</v>
      </c>
      <c r="H507" s="6"/>
      <c r="I507" s="6"/>
      <c r="J507" s="6" t="s">
        <v>744</v>
      </c>
      <c r="K507" s="6" t="s">
        <v>740</v>
      </c>
      <c r="L507" s="7" t="s">
        <v>1810</v>
      </c>
      <c r="M507" s="4">
        <v>88</v>
      </c>
      <c r="N507" s="1" t="str">
        <f>+Tabla15[[#This Row],[NOMBRE DE LA CAUSA 2017]]</f>
        <v>MUERTE DE CIVIL CON ARMA DE DOTACION OFICIAL</v>
      </c>
    </row>
    <row r="508" spans="1:14" ht="15" customHeight="1" x14ac:dyDescent="0.25">
      <c r="A508" s="1">
        <f>+Tabla15[[#This Row],[1]]</f>
        <v>506</v>
      </c>
      <c r="B508" s="6" t="s">
        <v>1811</v>
      </c>
      <c r="C508" s="1">
        <v>1</v>
      </c>
      <c r="D508" s="1">
        <f>+IF(Tabla15[[#This Row],[NOMBRE DE LA CAUSA 2018]]=0,0,1)</f>
        <v>1</v>
      </c>
      <c r="E508" s="1">
        <f>+E507+Tabla15[[#This Row],[NOMBRE DE LA CAUSA 2019]]</f>
        <v>506</v>
      </c>
      <c r="F508" s="1">
        <f>+Tabla15[[#This Row],[0]]*Tabla15[[#This Row],[NOMBRE DE LA CAUSA 2019]]</f>
        <v>506</v>
      </c>
      <c r="G508" s="6" t="s">
        <v>781</v>
      </c>
      <c r="H508" s="6" t="s">
        <v>822</v>
      </c>
      <c r="I508" s="6"/>
      <c r="J508" s="6"/>
      <c r="K508" s="6" t="s">
        <v>740</v>
      </c>
      <c r="L508" s="7" t="s">
        <v>1812</v>
      </c>
      <c r="M508" s="4">
        <v>2056</v>
      </c>
      <c r="N508" s="1" t="str">
        <f>+Tabla15[[#This Row],[NOMBRE DE LA CAUSA 2017]]</f>
        <v>MUERTE DE CIVIL CON NAVE OFICIAL</v>
      </c>
    </row>
    <row r="509" spans="1:14" ht="15" customHeight="1" x14ac:dyDescent="0.25">
      <c r="A509" s="1">
        <f>+Tabla15[[#This Row],[1]]</f>
        <v>507</v>
      </c>
      <c r="B509" s="6" t="s">
        <v>1813</v>
      </c>
      <c r="C509" s="1">
        <v>1</v>
      </c>
      <c r="D509" s="1">
        <f>+IF(Tabla15[[#This Row],[NOMBRE DE LA CAUSA 2018]]=0,0,1)</f>
        <v>1</v>
      </c>
      <c r="E509" s="1">
        <f>+E508+Tabla15[[#This Row],[NOMBRE DE LA CAUSA 2019]]</f>
        <v>507</v>
      </c>
      <c r="F509" s="1">
        <f>+Tabla15[[#This Row],[0]]*Tabla15[[#This Row],[NOMBRE DE LA CAUSA 2019]]</f>
        <v>507</v>
      </c>
      <c r="G509" s="6" t="s">
        <v>743</v>
      </c>
      <c r="H509" s="6"/>
      <c r="I509" s="6"/>
      <c r="J509" s="6" t="s">
        <v>744</v>
      </c>
      <c r="K509" s="6" t="s">
        <v>740</v>
      </c>
      <c r="L509" s="1" t="s">
        <v>1814</v>
      </c>
      <c r="M509" s="4">
        <v>850</v>
      </c>
      <c r="N509" s="1" t="str">
        <f>+Tabla15[[#This Row],[NOMBRE DE LA CAUSA 2017]]</f>
        <v>MUERTE DE CIVIL CON VEHICULO OFICIAL</v>
      </c>
    </row>
    <row r="510" spans="1:14" ht="15" customHeight="1" x14ac:dyDescent="0.25">
      <c r="A510" s="1">
        <f>+Tabla15[[#This Row],[1]]</f>
        <v>508</v>
      </c>
      <c r="B510" s="6" t="s">
        <v>1815</v>
      </c>
      <c r="C510" s="1">
        <v>1</v>
      </c>
      <c r="D510" s="1">
        <f>+IF(Tabla15[[#This Row],[NOMBRE DE LA CAUSA 2018]]=0,0,1)</f>
        <v>1</v>
      </c>
      <c r="E510" s="1">
        <f>+E509+Tabla15[[#This Row],[NOMBRE DE LA CAUSA 2019]]</f>
        <v>508</v>
      </c>
      <c r="F510" s="1">
        <f>+Tabla15[[#This Row],[0]]*Tabla15[[#This Row],[NOMBRE DE LA CAUSA 2019]]</f>
        <v>508</v>
      </c>
      <c r="G510" s="6" t="s">
        <v>781</v>
      </c>
      <c r="H510" s="6" t="s">
        <v>1816</v>
      </c>
      <c r="I510" s="6"/>
      <c r="J510" s="6"/>
      <c r="K510" s="6" t="s">
        <v>740</v>
      </c>
      <c r="L510" s="1" t="s">
        <v>1817</v>
      </c>
      <c r="M510" s="4">
        <v>2090</v>
      </c>
      <c r="N510" s="1" t="str">
        <f>+Tabla15[[#This Row],[NOMBRE DE LA CAUSA 2017]]</f>
        <v>MUERTE DE CIVIL EN COMBATE O ENFRENTAMIENTO</v>
      </c>
    </row>
    <row r="511" spans="1:14" ht="15" customHeight="1" x14ac:dyDescent="0.25">
      <c r="A511" s="1">
        <f>+Tabla15[[#This Row],[1]]</f>
        <v>509</v>
      </c>
      <c r="B511" s="6" t="s">
        <v>1818</v>
      </c>
      <c r="C511" s="1">
        <v>1</v>
      </c>
      <c r="D511" s="1">
        <f>+IF(Tabla15[[#This Row],[NOMBRE DE LA CAUSA 2018]]=0,0,1)</f>
        <v>1</v>
      </c>
      <c r="E511" s="1">
        <f>+E510+Tabla15[[#This Row],[NOMBRE DE LA CAUSA 2019]]</f>
        <v>509</v>
      </c>
      <c r="F511" s="1">
        <f>+Tabla15[[#This Row],[0]]*Tabla15[[#This Row],[NOMBRE DE LA CAUSA 2019]]</f>
        <v>509</v>
      </c>
      <c r="G511" s="6" t="s">
        <v>781</v>
      </c>
      <c r="H511" s="1" t="s">
        <v>1816</v>
      </c>
      <c r="I511" s="6"/>
      <c r="J511" s="6"/>
      <c r="K511" s="6" t="s">
        <v>740</v>
      </c>
      <c r="L511" s="1" t="s">
        <v>1819</v>
      </c>
      <c r="M511" s="4">
        <v>2093</v>
      </c>
      <c r="N511" s="1" t="str">
        <f>+Tabla15[[#This Row],[NOMBRE DE LA CAUSA 2017]]</f>
        <v>MUERTE DE CIVIL EN ENFRENTAMIENTO ENTRE TROPAS</v>
      </c>
    </row>
    <row r="512" spans="1:14" ht="15" customHeight="1" x14ac:dyDescent="0.25">
      <c r="A512" s="1">
        <f>+Tabla15[[#This Row],[1]]</f>
        <v>510</v>
      </c>
      <c r="B512" s="6" t="s">
        <v>1820</v>
      </c>
      <c r="C512" s="1">
        <v>1</v>
      </c>
      <c r="D512" s="1">
        <f>+IF(Tabla15[[#This Row],[NOMBRE DE LA CAUSA 2018]]=0,0,1)</f>
        <v>1</v>
      </c>
      <c r="E512" s="1">
        <f>+E511+Tabla15[[#This Row],[NOMBRE DE LA CAUSA 2019]]</f>
        <v>510</v>
      </c>
      <c r="F512" s="1">
        <f>+Tabla15[[#This Row],[0]]*Tabla15[[#This Row],[NOMBRE DE LA CAUSA 2019]]</f>
        <v>510</v>
      </c>
      <c r="G512" s="6" t="s">
        <v>781</v>
      </c>
      <c r="H512" s="1" t="s">
        <v>1816</v>
      </c>
      <c r="I512" s="6"/>
      <c r="J512" s="6"/>
      <c r="K512" s="6" t="s">
        <v>740</v>
      </c>
      <c r="L512" s="1" t="s">
        <v>1821</v>
      </c>
      <c r="M512" s="4">
        <v>2087</v>
      </c>
      <c r="N512" s="1" t="str">
        <f>+Tabla15[[#This Row],[NOMBRE DE LA CAUSA 2017]]</f>
        <v>MUERTE DE CIVIL EN OPERATIVO MILITAR</v>
      </c>
    </row>
    <row r="513" spans="1:14" ht="15" customHeight="1" x14ac:dyDescent="0.25">
      <c r="A513" s="1">
        <f>+Tabla15[[#This Row],[1]]</f>
        <v>511</v>
      </c>
      <c r="B513" s="6" t="s">
        <v>1822</v>
      </c>
      <c r="C513" s="1">
        <v>1</v>
      </c>
      <c r="D513" s="1">
        <f>+IF(Tabla15[[#This Row],[NOMBRE DE LA CAUSA 2018]]=0,0,1)</f>
        <v>1</v>
      </c>
      <c r="E513" s="1">
        <f>+E512+Tabla15[[#This Row],[NOMBRE DE LA CAUSA 2019]]</f>
        <v>511</v>
      </c>
      <c r="F513" s="1">
        <f>+Tabla15[[#This Row],[0]]*Tabla15[[#This Row],[NOMBRE DE LA CAUSA 2019]]</f>
        <v>511</v>
      </c>
      <c r="G513" s="6" t="s">
        <v>743</v>
      </c>
      <c r="I513" s="6"/>
      <c r="J513" s="6" t="s">
        <v>744</v>
      </c>
      <c r="K513" s="6" t="s">
        <v>740</v>
      </c>
      <c r="L513" s="1" t="s">
        <v>1823</v>
      </c>
      <c r="M513" s="4">
        <v>104</v>
      </c>
      <c r="N513" s="1" t="str">
        <f>+Tabla15[[#This Row],[NOMBRE DE LA CAUSA 2017]]</f>
        <v>MUERTE DE CIVIL EN PROCEDIMIENTO DE POLICIA</v>
      </c>
    </row>
    <row r="514" spans="1:14" ht="15" customHeight="1" x14ac:dyDescent="0.25">
      <c r="A514" s="1">
        <f>+Tabla15[[#This Row],[1]]</f>
        <v>512</v>
      </c>
      <c r="B514" s="6" t="s">
        <v>1824</v>
      </c>
      <c r="C514" s="1">
        <v>1</v>
      </c>
      <c r="D514" s="1">
        <f>+IF(Tabla15[[#This Row],[NOMBRE DE LA CAUSA 2018]]=0,0,1)</f>
        <v>1</v>
      </c>
      <c r="E514" s="1">
        <f>+E513+Tabla15[[#This Row],[NOMBRE DE LA CAUSA 2019]]</f>
        <v>512</v>
      </c>
      <c r="F514" s="1">
        <f>+Tabla15[[#This Row],[0]]*Tabla15[[#This Row],[NOMBRE DE LA CAUSA 2019]]</f>
        <v>512</v>
      </c>
      <c r="G514" s="6" t="s">
        <v>781</v>
      </c>
      <c r="H514" s="1" t="s">
        <v>860</v>
      </c>
      <c r="I514" s="6"/>
      <c r="J514" s="6"/>
      <c r="K514" s="6" t="s">
        <v>740</v>
      </c>
      <c r="L514" s="1" t="s">
        <v>1825</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1826</v>
      </c>
      <c r="C515" s="1">
        <v>1</v>
      </c>
      <c r="D515" s="1">
        <f>+IF(Tabla15[[#This Row],[NOMBRE DE LA CAUSA 2018]]=0,0,1)</f>
        <v>1</v>
      </c>
      <c r="E515" s="1">
        <f>+E514+Tabla15[[#This Row],[NOMBRE DE LA CAUSA 2019]]</f>
        <v>513</v>
      </c>
      <c r="F515" s="1">
        <f>+Tabla15[[#This Row],[0]]*Tabla15[[#This Row],[NOMBRE DE LA CAUSA 2019]]</f>
        <v>513</v>
      </c>
      <c r="G515" s="6" t="s">
        <v>781</v>
      </c>
      <c r="H515" s="1" t="s">
        <v>863</v>
      </c>
      <c r="K515" s="1" t="s">
        <v>740</v>
      </c>
      <c r="L515" s="1" t="s">
        <v>1827</v>
      </c>
      <c r="M515" s="4">
        <v>2144</v>
      </c>
      <c r="N515" s="1" t="str">
        <f>+Tabla15[[#This Row],[NOMBRE DE LA CAUSA 2017]]</f>
        <v>MUERTE DE CIVIL POR ACTO TERRORISTA CONTRA POBLACION CIVIL</v>
      </c>
    </row>
    <row r="516" spans="1:14" ht="15" customHeight="1" x14ac:dyDescent="0.25">
      <c r="A516" s="1">
        <f>+Tabla15[[#This Row],[1]]</f>
        <v>514</v>
      </c>
      <c r="B516" s="6" t="s">
        <v>1828</v>
      </c>
      <c r="C516" s="1">
        <v>1</v>
      </c>
      <c r="D516" s="1">
        <f>+IF(Tabla15[[#This Row],[NOMBRE DE LA CAUSA 2018]]=0,0,1)</f>
        <v>1</v>
      </c>
      <c r="E516" s="1">
        <f>+E515+Tabla15[[#This Row],[NOMBRE DE LA CAUSA 2019]]</f>
        <v>514</v>
      </c>
      <c r="F516" s="1">
        <f>+Tabla15[[#This Row],[0]]*Tabla15[[#This Row],[NOMBRE DE LA CAUSA 2019]]</f>
        <v>514</v>
      </c>
      <c r="G516" s="6" t="s">
        <v>743</v>
      </c>
      <c r="I516" s="6"/>
      <c r="J516" s="6" t="s">
        <v>744</v>
      </c>
      <c r="K516" s="6" t="s">
        <v>740</v>
      </c>
      <c r="L516" s="1" t="s">
        <v>1829</v>
      </c>
      <c r="M516" s="4">
        <v>105</v>
      </c>
      <c r="N516" s="1" t="str">
        <f>+Tabla15[[#This Row],[NOMBRE DE LA CAUSA 2017]]</f>
        <v>MUERTE DE CIVIL POR EXPLOSION DE MINA ANTIPERSONAL</v>
      </c>
    </row>
    <row r="517" spans="1:14" ht="15" customHeight="1" x14ac:dyDescent="0.25">
      <c r="A517" s="1">
        <f>+Tabla15[[#This Row],[1]]</f>
        <v>515</v>
      </c>
      <c r="B517" s="6" t="s">
        <v>1830</v>
      </c>
      <c r="C517" s="1">
        <v>1</v>
      </c>
      <c r="D517" s="1">
        <f>+IF(Tabla15[[#This Row],[NOMBRE DE LA CAUSA 2018]]=0,0,1)</f>
        <v>1</v>
      </c>
      <c r="E517" s="1">
        <f>+E516+Tabla15[[#This Row],[NOMBRE DE LA CAUSA 2019]]</f>
        <v>515</v>
      </c>
      <c r="F517" s="1">
        <f>+Tabla15[[#This Row],[0]]*Tabla15[[#This Row],[NOMBRE DE LA CAUSA 2019]]</f>
        <v>515</v>
      </c>
      <c r="G517" s="6" t="s">
        <v>743</v>
      </c>
      <c r="I517" s="6"/>
      <c r="J517" s="6" t="s">
        <v>744</v>
      </c>
      <c r="K517" s="6" t="s">
        <v>740</v>
      </c>
      <c r="L517" s="1" t="s">
        <v>1831</v>
      </c>
      <c r="M517" s="4">
        <v>332</v>
      </c>
      <c r="N517" s="1" t="str">
        <f>+Tabla15[[#This Row],[NOMBRE DE LA CAUSA 2017]]</f>
        <v>MUERTE DE CIVIL POR GRUPO ARMADO ILEGAL</v>
      </c>
    </row>
    <row r="518" spans="1:14" ht="15" customHeight="1" x14ac:dyDescent="0.25">
      <c r="A518" s="1">
        <f>+Tabla15[[#This Row],[1]]</f>
        <v>516</v>
      </c>
      <c r="B518" s="6" t="s">
        <v>1832</v>
      </c>
      <c r="C518" s="1">
        <v>1</v>
      </c>
      <c r="D518" s="1">
        <f>+IF(Tabla15[[#This Row],[NOMBRE DE LA CAUSA 2018]]=0,0,1)</f>
        <v>1</v>
      </c>
      <c r="E518" s="1">
        <f>+E517+Tabla15[[#This Row],[NOMBRE DE LA CAUSA 2019]]</f>
        <v>516</v>
      </c>
      <c r="F518" s="1">
        <f>+Tabla15[[#This Row],[0]]*Tabla15[[#This Row],[NOMBRE DE LA CAUSA 2019]]</f>
        <v>516</v>
      </c>
      <c r="G518" s="6" t="s">
        <v>743</v>
      </c>
      <c r="I518" s="6"/>
      <c r="J518" s="6" t="s">
        <v>744</v>
      </c>
      <c r="K518" s="6" t="s">
        <v>740</v>
      </c>
      <c r="L518" s="1" t="s">
        <v>1833</v>
      </c>
      <c r="M518" s="4">
        <v>801</v>
      </c>
      <c r="N518" s="1" t="str">
        <f>+Tabla15[[#This Row],[NOMBRE DE LA CAUSA 2017]]</f>
        <v>MUERTE DE CONSCRIPTO CON AERONAVE OFICIAL</v>
      </c>
    </row>
    <row r="519" spans="1:14" ht="15" customHeight="1" x14ac:dyDescent="0.25">
      <c r="A519" s="1">
        <f>+Tabla15[[#This Row],[1]]</f>
        <v>517</v>
      </c>
      <c r="B519" s="6" t="s">
        <v>1834</v>
      </c>
      <c r="C519" s="1">
        <v>1</v>
      </c>
      <c r="D519" s="1">
        <f>+IF(Tabla15[[#This Row],[NOMBRE DE LA CAUSA 2018]]=0,0,1)</f>
        <v>1</v>
      </c>
      <c r="E519" s="1">
        <f>+E518+Tabla15[[#This Row],[NOMBRE DE LA CAUSA 2019]]</f>
        <v>517</v>
      </c>
      <c r="F519" s="1">
        <f>+Tabla15[[#This Row],[0]]*Tabla15[[#This Row],[NOMBRE DE LA CAUSA 2019]]</f>
        <v>517</v>
      </c>
      <c r="G519" s="6" t="s">
        <v>743</v>
      </c>
      <c r="I519" s="6"/>
      <c r="J519" s="6" t="s">
        <v>744</v>
      </c>
      <c r="K519" s="6" t="s">
        <v>740</v>
      </c>
      <c r="L519" s="1" t="s">
        <v>1835</v>
      </c>
      <c r="M519" s="4">
        <v>317</v>
      </c>
      <c r="N519" s="1" t="str">
        <f>+Tabla15[[#This Row],[NOMBRE DE LA CAUSA 2017]]</f>
        <v>MUERTE DE CONSCRIPTO CON ARMA DE DOTACION OFICIAL</v>
      </c>
    </row>
    <row r="520" spans="1:14" ht="15" customHeight="1" x14ac:dyDescent="0.25">
      <c r="A520" s="1">
        <f>+Tabla15[[#This Row],[1]]</f>
        <v>518</v>
      </c>
      <c r="B520" s="6" t="s">
        <v>1836</v>
      </c>
      <c r="C520" s="1">
        <v>1</v>
      </c>
      <c r="D520" s="1">
        <f>+IF(Tabla15[[#This Row],[NOMBRE DE LA CAUSA 2018]]=0,0,1)</f>
        <v>1</v>
      </c>
      <c r="E520" s="1">
        <f>+E519+Tabla15[[#This Row],[NOMBRE DE LA CAUSA 2019]]</f>
        <v>518</v>
      </c>
      <c r="F520" s="1">
        <f>+Tabla15[[#This Row],[0]]*Tabla15[[#This Row],[NOMBRE DE LA CAUSA 2019]]</f>
        <v>518</v>
      </c>
      <c r="G520" s="6" t="s">
        <v>743</v>
      </c>
      <c r="I520" s="6"/>
      <c r="J520" s="6" t="s">
        <v>744</v>
      </c>
      <c r="K520" s="6" t="s">
        <v>740</v>
      </c>
      <c r="L520" s="7" t="s">
        <v>1837</v>
      </c>
      <c r="M520" s="4">
        <v>802</v>
      </c>
      <c r="N520" s="1" t="str">
        <f>+Tabla15[[#This Row],[NOMBRE DE LA CAUSA 2017]]</f>
        <v>MUERTE DE CONSCRIPTO CON NAVE OFICIAL</v>
      </c>
    </row>
    <row r="521" spans="1:14" ht="15" customHeight="1" x14ac:dyDescent="0.25">
      <c r="A521" s="1">
        <f>+Tabla15[[#This Row],[1]]</f>
        <v>519</v>
      </c>
      <c r="B521" s="6" t="s">
        <v>1838</v>
      </c>
      <c r="C521" s="1">
        <v>1</v>
      </c>
      <c r="D521" s="1">
        <f>+IF(Tabla15[[#This Row],[NOMBRE DE LA CAUSA 2018]]=0,0,1)</f>
        <v>1</v>
      </c>
      <c r="E521" s="1">
        <f>+E520+Tabla15[[#This Row],[NOMBRE DE LA CAUSA 2019]]</f>
        <v>519</v>
      </c>
      <c r="F521" s="1">
        <f>+Tabla15[[#This Row],[0]]*Tabla15[[#This Row],[NOMBRE DE LA CAUSA 2019]]</f>
        <v>519</v>
      </c>
      <c r="G521" s="6" t="s">
        <v>743</v>
      </c>
      <c r="I521" s="6"/>
      <c r="J521" s="6" t="s">
        <v>744</v>
      </c>
      <c r="K521" s="6" t="s">
        <v>740</v>
      </c>
      <c r="L521" s="7" t="s">
        <v>1839</v>
      </c>
      <c r="M521" s="4">
        <v>799</v>
      </c>
      <c r="N521" s="1" t="str">
        <f>+Tabla15[[#This Row],[NOMBRE DE LA CAUSA 2017]]</f>
        <v>MUERTE DE CONSCRIPTO CON VEHICULO OFICIAL</v>
      </c>
    </row>
    <row r="522" spans="1:14" ht="15" customHeight="1" x14ac:dyDescent="0.25">
      <c r="A522" s="1">
        <f>+Tabla15[[#This Row],[1]]</f>
        <v>520</v>
      </c>
      <c r="B522" s="1" t="s">
        <v>1840</v>
      </c>
      <c r="C522" s="1">
        <v>1</v>
      </c>
      <c r="D522" s="1">
        <f>+IF(Tabla15[[#This Row],[NOMBRE DE LA CAUSA 2018]]=0,0,1)</f>
        <v>1</v>
      </c>
      <c r="E522" s="1">
        <f>+E521+Tabla15[[#This Row],[NOMBRE DE LA CAUSA 2019]]</f>
        <v>520</v>
      </c>
      <c r="F522" s="1">
        <f>+Tabla15[[#This Row],[0]]*Tabla15[[#This Row],[NOMBRE DE LA CAUSA 2019]]</f>
        <v>520</v>
      </c>
      <c r="G522" s="6" t="s">
        <v>738</v>
      </c>
      <c r="K522" s="1" t="s">
        <v>740</v>
      </c>
      <c r="L522" s="7" t="s">
        <v>1841</v>
      </c>
      <c r="M522" s="4">
        <v>2062</v>
      </c>
      <c r="N522" s="1" t="str">
        <f>+Tabla15[[#This Row],[NOMBRE DE LA CAUSA 2017]]</f>
        <v>MUERTE DE CONSCRIPTO DERIVADA DE LA PRESTACION DEL SERVICIO DE SALUD</v>
      </c>
    </row>
    <row r="523" spans="1:14" ht="15" customHeight="1" x14ac:dyDescent="0.25">
      <c r="A523" s="1">
        <f>+Tabla15[[#This Row],[1]]</f>
        <v>521</v>
      </c>
      <c r="B523" s="1" t="s">
        <v>1842</v>
      </c>
      <c r="C523" s="1">
        <v>1</v>
      </c>
      <c r="D523" s="1">
        <f>+IF(Tabla15[[#This Row],[NOMBRE DE LA CAUSA 2018]]=0,0,1)</f>
        <v>1</v>
      </c>
      <c r="E523" s="1">
        <f>+E522+Tabla15[[#This Row],[NOMBRE DE LA CAUSA 2019]]</f>
        <v>521</v>
      </c>
      <c r="F523" s="1">
        <f>+Tabla15[[#This Row],[0]]*Tabla15[[#This Row],[NOMBRE DE LA CAUSA 2019]]</f>
        <v>521</v>
      </c>
      <c r="G523" s="6" t="s">
        <v>781</v>
      </c>
      <c r="H523" s="1" t="s">
        <v>1843</v>
      </c>
      <c r="I523" s="6"/>
      <c r="J523" s="6"/>
      <c r="K523" s="6" t="s">
        <v>740</v>
      </c>
      <c r="L523" s="7" t="s">
        <v>1844</v>
      </c>
      <c r="M523" s="4">
        <v>2066</v>
      </c>
      <c r="N523" s="1" t="str">
        <f>+Tabla15[[#This Row],[NOMBRE DE LA CAUSA 2017]]</f>
        <v>MUERTE DE CONSCRIPTO EN COMBATE O ENFRENTAMIENTO</v>
      </c>
    </row>
    <row r="524" spans="1:14" ht="15" customHeight="1" x14ac:dyDescent="0.25">
      <c r="A524" s="1">
        <f>+Tabla15[[#This Row],[1]]</f>
        <v>522</v>
      </c>
      <c r="B524" s="6" t="s">
        <v>1845</v>
      </c>
      <c r="C524" s="1">
        <v>1</v>
      </c>
      <c r="D524" s="1">
        <f>+IF(Tabla15[[#This Row],[NOMBRE DE LA CAUSA 2018]]=0,0,1)</f>
        <v>1</v>
      </c>
      <c r="E524" s="1">
        <f>+E523+Tabla15[[#This Row],[NOMBRE DE LA CAUSA 2019]]</f>
        <v>522</v>
      </c>
      <c r="F524" s="1">
        <f>+Tabla15[[#This Row],[0]]*Tabla15[[#This Row],[NOMBRE DE LA CAUSA 2019]]</f>
        <v>522</v>
      </c>
      <c r="G524" s="6" t="s">
        <v>781</v>
      </c>
      <c r="H524" s="1" t="s">
        <v>1843</v>
      </c>
      <c r="I524" s="6"/>
      <c r="J524" s="6"/>
      <c r="K524" s="6" t="s">
        <v>740</v>
      </c>
      <c r="L524" s="7" t="s">
        <v>1846</v>
      </c>
      <c r="M524" s="4">
        <v>2070</v>
      </c>
      <c r="N524" s="1" t="str">
        <f>+Tabla15[[#This Row],[NOMBRE DE LA CAUSA 2017]]</f>
        <v>MUERTE DE CONSCRIPTO EN ENFRENTAMIENTO ENTRE TROPAS</v>
      </c>
    </row>
    <row r="525" spans="1:14" ht="15" customHeight="1" x14ac:dyDescent="0.25">
      <c r="A525" s="1">
        <f>+Tabla15[[#This Row],[1]]</f>
        <v>523</v>
      </c>
      <c r="B525" s="6" t="s">
        <v>1847</v>
      </c>
      <c r="C525" s="1">
        <v>1</v>
      </c>
      <c r="D525" s="1">
        <f>+IF(Tabla15[[#This Row],[NOMBRE DE LA CAUSA 2018]]=0,0,1)</f>
        <v>1</v>
      </c>
      <c r="E525" s="1">
        <f>+E524+Tabla15[[#This Row],[NOMBRE DE LA CAUSA 2019]]</f>
        <v>523</v>
      </c>
      <c r="F525" s="1">
        <f>+Tabla15[[#This Row],[0]]*Tabla15[[#This Row],[NOMBRE DE LA CAUSA 2019]]</f>
        <v>523</v>
      </c>
      <c r="G525" s="6" t="s">
        <v>743</v>
      </c>
      <c r="I525" s="6"/>
      <c r="J525" s="6" t="s">
        <v>744</v>
      </c>
      <c r="K525" s="6" t="s">
        <v>740</v>
      </c>
      <c r="L525" s="7" t="s">
        <v>1848</v>
      </c>
      <c r="M525" s="4">
        <v>740</v>
      </c>
      <c r="N525" s="1" t="str">
        <f>+Tabla15[[#This Row],[NOMBRE DE LA CAUSA 2017]]</f>
        <v>MUERTE DE CONSCRIPTO EN INSTRUCCION</v>
      </c>
    </row>
    <row r="526" spans="1:14" ht="15" customHeight="1" x14ac:dyDescent="0.25">
      <c r="A526" s="1">
        <f>+Tabla15[[#This Row],[1]]</f>
        <v>524</v>
      </c>
      <c r="B526" s="6" t="s">
        <v>1849</v>
      </c>
      <c r="C526" s="1">
        <v>1</v>
      </c>
      <c r="D526" s="1">
        <f>+IF(Tabla15[[#This Row],[NOMBRE DE LA CAUSA 2018]]=0,0,1)</f>
        <v>1</v>
      </c>
      <c r="E526" s="1">
        <f>+E525+Tabla15[[#This Row],[NOMBRE DE LA CAUSA 2019]]</f>
        <v>524</v>
      </c>
      <c r="F526" s="1">
        <f>+Tabla15[[#This Row],[0]]*Tabla15[[#This Row],[NOMBRE DE LA CAUSA 2019]]</f>
        <v>524</v>
      </c>
      <c r="G526" s="6" t="s">
        <v>781</v>
      </c>
      <c r="H526" s="1" t="s">
        <v>1843</v>
      </c>
      <c r="I526" s="6"/>
      <c r="J526" s="6"/>
      <c r="K526" s="6" t="s">
        <v>740</v>
      </c>
      <c r="L526" s="7" t="s">
        <v>1850</v>
      </c>
      <c r="M526" s="4">
        <v>2064</v>
      </c>
      <c r="N526" s="1" t="str">
        <f>+Tabla15[[#This Row],[NOMBRE DE LA CAUSA 2017]]</f>
        <v>MUERTE DE CONSCRIPTO EN OPERATIVO MILITAR</v>
      </c>
    </row>
    <row r="527" spans="1:14" ht="15" customHeight="1" x14ac:dyDescent="0.25">
      <c r="A527" s="1">
        <f>+Tabla15[[#This Row],[1]]</f>
        <v>525</v>
      </c>
      <c r="B527" s="6" t="s">
        <v>1851</v>
      </c>
      <c r="C527" s="1">
        <v>1</v>
      </c>
      <c r="D527" s="1">
        <f>+IF(Tabla15[[#This Row],[NOMBRE DE LA CAUSA 2018]]=0,0,1)</f>
        <v>1</v>
      </c>
      <c r="E527" s="1">
        <f>+E526+Tabla15[[#This Row],[NOMBRE DE LA CAUSA 2019]]</f>
        <v>525</v>
      </c>
      <c r="F527" s="1">
        <f>+Tabla15[[#This Row],[0]]*Tabla15[[#This Row],[NOMBRE DE LA CAUSA 2019]]</f>
        <v>525</v>
      </c>
      <c r="G527" s="6" t="s">
        <v>781</v>
      </c>
      <c r="H527" s="1" t="s">
        <v>1843</v>
      </c>
      <c r="I527" s="6"/>
      <c r="J527" s="6"/>
      <c r="K527" s="6" t="s">
        <v>740</v>
      </c>
      <c r="L527" s="7" t="s">
        <v>1657</v>
      </c>
      <c r="M527" s="4">
        <v>2069</v>
      </c>
      <c r="N527" s="1" t="str">
        <f>+Tabla15[[#This Row],[NOMBRE DE LA CAUSA 2017]]</f>
        <v>MUERTE DE CONSCRIPTO EN PROCEDIMIENTO DE POLICIA</v>
      </c>
    </row>
    <row r="528" spans="1:14" ht="15" customHeight="1" x14ac:dyDescent="0.25">
      <c r="A528" s="1">
        <f>+Tabla15[[#This Row],[1]]</f>
        <v>526</v>
      </c>
      <c r="B528" s="1" t="s">
        <v>1852</v>
      </c>
      <c r="C528" s="1">
        <v>1</v>
      </c>
      <c r="D528" s="1">
        <f>+IF(Tabla15[[#This Row],[NOMBRE DE LA CAUSA 2018]]=0,0,1)</f>
        <v>1</v>
      </c>
      <c r="E528" s="1">
        <f>+E527+Tabla15[[#This Row],[NOMBRE DE LA CAUSA 2019]]</f>
        <v>526</v>
      </c>
      <c r="F528" s="1">
        <f>+Tabla15[[#This Row],[0]]*Tabla15[[#This Row],[NOMBRE DE LA CAUSA 2019]]</f>
        <v>526</v>
      </c>
      <c r="G528" s="6" t="s">
        <v>743</v>
      </c>
      <c r="J528" s="1" t="s">
        <v>744</v>
      </c>
      <c r="K528" s="1" t="s">
        <v>740</v>
      </c>
      <c r="L528" s="1" t="s">
        <v>1853</v>
      </c>
      <c r="M528" s="4">
        <v>748</v>
      </c>
      <c r="N528" s="1" t="str">
        <f>+Tabla15[[#This Row],[NOMBRE DE LA CAUSA 2017]]</f>
        <v>MUERTE DE CONSCRIPTO POR ACTO TERRORISTA</v>
      </c>
    </row>
    <row r="529" spans="1:14" ht="15" customHeight="1" x14ac:dyDescent="0.25">
      <c r="A529" s="1">
        <f>+Tabla15[[#This Row],[1]]</f>
        <v>527</v>
      </c>
      <c r="B529" s="1" t="s">
        <v>1854</v>
      </c>
      <c r="C529" s="1">
        <v>1</v>
      </c>
      <c r="D529" s="1">
        <f>+IF(Tabla15[[#This Row],[NOMBRE DE LA CAUSA 2018]]=0,0,1)</f>
        <v>1</v>
      </c>
      <c r="E529" s="1">
        <f>+E528+Tabla15[[#This Row],[NOMBRE DE LA CAUSA 2019]]</f>
        <v>527</v>
      </c>
      <c r="F529" s="1">
        <f>+Tabla15[[#This Row],[0]]*Tabla15[[#This Row],[NOMBRE DE LA CAUSA 2019]]</f>
        <v>527</v>
      </c>
      <c r="G529" s="6" t="s">
        <v>738</v>
      </c>
      <c r="K529" s="1" t="s">
        <v>740</v>
      </c>
      <c r="L529" s="1" t="s">
        <v>1855</v>
      </c>
      <c r="M529" s="4">
        <v>2192</v>
      </c>
      <c r="N529" s="1" t="str">
        <f>+Tabla15[[#This Row],[NOMBRE DE LA CAUSA 2017]]</f>
        <v>MUERTE DE CONSCRIPTO POR DESCONOCIDOS</v>
      </c>
    </row>
    <row r="530" spans="1:14" ht="15" customHeight="1" x14ac:dyDescent="0.25">
      <c r="A530" s="1">
        <f>+Tabla15[[#This Row],[1]]</f>
        <v>528</v>
      </c>
      <c r="B530" s="1" t="s">
        <v>1856</v>
      </c>
      <c r="C530" s="1">
        <v>1</v>
      </c>
      <c r="D530" s="1">
        <f>+IF(Tabla15[[#This Row],[NOMBRE DE LA CAUSA 2018]]=0,0,1)</f>
        <v>1</v>
      </c>
      <c r="E530" s="1">
        <f>+E529+Tabla15[[#This Row],[NOMBRE DE LA CAUSA 2019]]</f>
        <v>528</v>
      </c>
      <c r="F530" s="1">
        <f>+Tabla15[[#This Row],[0]]*Tabla15[[#This Row],[NOMBRE DE LA CAUSA 2019]]</f>
        <v>528</v>
      </c>
      <c r="G530" s="6" t="s">
        <v>743</v>
      </c>
      <c r="H530" s="6"/>
      <c r="I530" s="6"/>
      <c r="J530" s="6" t="s">
        <v>744</v>
      </c>
      <c r="K530" s="6" t="s">
        <v>740</v>
      </c>
      <c r="L530" s="1" t="s">
        <v>1857</v>
      </c>
      <c r="M530" s="4">
        <v>551</v>
      </c>
      <c r="N530" s="1" t="str">
        <f>+Tabla15[[#This Row],[NOMBRE DE LA CAUSA 2017]]</f>
        <v>MUERTE DE CONSCRIPTO POR EXPLOSION DE MINA ANTIPERSONAL</v>
      </c>
    </row>
    <row r="531" spans="1:14" ht="15" customHeight="1" x14ac:dyDescent="0.25">
      <c r="A531" s="1">
        <f>+Tabla15[[#This Row],[1]]</f>
        <v>529</v>
      </c>
      <c r="B531" s="6" t="s">
        <v>1858</v>
      </c>
      <c r="C531" s="1">
        <v>1</v>
      </c>
      <c r="D531" s="1">
        <f>+IF(Tabla15[[#This Row],[NOMBRE DE LA CAUSA 2018]]=0,0,1)</f>
        <v>1</v>
      </c>
      <c r="E531" s="1">
        <f>+E530+Tabla15[[#This Row],[NOMBRE DE LA CAUSA 2019]]</f>
        <v>529</v>
      </c>
      <c r="F531" s="1">
        <f>+Tabla15[[#This Row],[0]]*Tabla15[[#This Row],[NOMBRE DE LA CAUSA 2019]]</f>
        <v>529</v>
      </c>
      <c r="G531" s="6" t="s">
        <v>743</v>
      </c>
      <c r="H531" s="6"/>
      <c r="I531" s="6"/>
      <c r="J531" s="6" t="s">
        <v>744</v>
      </c>
      <c r="K531" s="6" t="s">
        <v>740</v>
      </c>
      <c r="L531" s="7" t="s">
        <v>1859</v>
      </c>
      <c r="M531" s="4">
        <v>795</v>
      </c>
      <c r="N531" s="1" t="str">
        <f>+Tabla15[[#This Row],[NOMBRE DE LA CAUSA 2017]]</f>
        <v>MUERTE DE MIEMBRO VOLUNTARIO DE LA FUERZA PUBLICA CON AERONAVE OFICIAL</v>
      </c>
    </row>
    <row r="532" spans="1:14" ht="15" customHeight="1" x14ac:dyDescent="0.25">
      <c r="A532" s="1">
        <f>+Tabla15[[#This Row],[1]]</f>
        <v>530</v>
      </c>
      <c r="B532" s="1" t="s">
        <v>1860</v>
      </c>
      <c r="C532" s="1">
        <v>1</v>
      </c>
      <c r="D532" s="1">
        <f>+IF(Tabla15[[#This Row],[NOMBRE DE LA CAUSA 2018]]=0,0,1)</f>
        <v>1</v>
      </c>
      <c r="E532" s="1">
        <f>+E531+Tabla15[[#This Row],[NOMBRE DE LA CAUSA 2019]]</f>
        <v>530</v>
      </c>
      <c r="F532" s="1">
        <f>+Tabla15[[#This Row],[0]]*Tabla15[[#This Row],[NOMBRE DE LA CAUSA 2019]]</f>
        <v>530</v>
      </c>
      <c r="G532" s="6" t="s">
        <v>743</v>
      </c>
      <c r="J532" s="1" t="s">
        <v>744</v>
      </c>
      <c r="K532" s="1" t="s">
        <v>740</v>
      </c>
      <c r="L532" s="7" t="s">
        <v>1861</v>
      </c>
      <c r="M532" s="4">
        <v>323</v>
      </c>
      <c r="N532" s="1" t="str">
        <f>+Tabla15[[#This Row],[NOMBRE DE LA CAUSA 2017]]</f>
        <v>MUERTE DE MIEMBRO VOLUNTARIO DE LA FUERZA PUBLICA CON ARMA DE DOTACION OFICIAL</v>
      </c>
    </row>
    <row r="533" spans="1:14" ht="15" customHeight="1" x14ac:dyDescent="0.25">
      <c r="A533" s="1">
        <f>+Tabla15[[#This Row],[1]]</f>
        <v>531</v>
      </c>
      <c r="B533" s="6" t="s">
        <v>1862</v>
      </c>
      <c r="C533" s="1">
        <v>1</v>
      </c>
      <c r="D533" s="1">
        <f>+IF(Tabla15[[#This Row],[NOMBRE DE LA CAUSA 2018]]=0,0,1)</f>
        <v>1</v>
      </c>
      <c r="E533" s="1">
        <f>+E532+Tabla15[[#This Row],[NOMBRE DE LA CAUSA 2019]]</f>
        <v>531</v>
      </c>
      <c r="F533" s="1">
        <f>+Tabla15[[#This Row],[0]]*Tabla15[[#This Row],[NOMBRE DE LA CAUSA 2019]]</f>
        <v>531</v>
      </c>
      <c r="G533" s="6" t="s">
        <v>743</v>
      </c>
      <c r="H533" s="6"/>
      <c r="I533" s="6"/>
      <c r="J533" s="6" t="s">
        <v>744</v>
      </c>
      <c r="K533" s="6" t="s">
        <v>740</v>
      </c>
      <c r="L533" s="7" t="s">
        <v>1863</v>
      </c>
      <c r="M533" s="4">
        <v>1980</v>
      </c>
      <c r="N533" s="1" t="str">
        <f>+Tabla15[[#This Row],[NOMBRE DE LA CAUSA 2017]]</f>
        <v>MUERTE DE MIEMBRO VOLUNTARIO DE LA FUERZA PUBLICA CON ARMA DE USO PERSONAL</v>
      </c>
    </row>
    <row r="534" spans="1:14" ht="15" customHeight="1" x14ac:dyDescent="0.25">
      <c r="A534" s="1">
        <f>+Tabla15[[#This Row],[1]]</f>
        <v>532</v>
      </c>
      <c r="B534" s="1" t="s">
        <v>1864</v>
      </c>
      <c r="C534" s="1">
        <v>1</v>
      </c>
      <c r="D534" s="1">
        <f>+IF(Tabla15[[#This Row],[NOMBRE DE LA CAUSA 2018]]=0,0,1)</f>
        <v>1</v>
      </c>
      <c r="E534" s="1">
        <f>+E533+Tabla15[[#This Row],[NOMBRE DE LA CAUSA 2019]]</f>
        <v>532</v>
      </c>
      <c r="F534" s="1">
        <f>+Tabla15[[#This Row],[0]]*Tabla15[[#This Row],[NOMBRE DE LA CAUSA 2019]]</f>
        <v>532</v>
      </c>
      <c r="G534" s="6" t="s">
        <v>743</v>
      </c>
      <c r="J534" s="1" t="s">
        <v>744</v>
      </c>
      <c r="K534" s="1" t="s">
        <v>740</v>
      </c>
      <c r="L534" s="1" t="s">
        <v>1865</v>
      </c>
      <c r="M534" s="4">
        <v>797</v>
      </c>
      <c r="N534" s="1" t="str">
        <f>+Tabla15[[#This Row],[NOMBRE DE LA CAUSA 2017]]</f>
        <v>MUERTE DE MIEMBRO VOLUNTARIO DE LA FUERZA PUBLICA CON NAVE OFICIAL</v>
      </c>
    </row>
    <row r="535" spans="1:14" ht="15" customHeight="1" x14ac:dyDescent="0.25">
      <c r="A535" s="1">
        <f>+Tabla15[[#This Row],[1]]</f>
        <v>533</v>
      </c>
      <c r="B535" s="1" t="s">
        <v>1866</v>
      </c>
      <c r="C535" s="1">
        <v>1</v>
      </c>
      <c r="D535" s="1">
        <f>+IF(Tabla15[[#This Row],[NOMBRE DE LA CAUSA 2018]]=0,0,1)</f>
        <v>1</v>
      </c>
      <c r="E535" s="1">
        <f>+E534+Tabla15[[#This Row],[NOMBRE DE LA CAUSA 2019]]</f>
        <v>533</v>
      </c>
      <c r="F535" s="1">
        <f>+Tabla15[[#This Row],[0]]*Tabla15[[#This Row],[NOMBRE DE LA CAUSA 2019]]</f>
        <v>533</v>
      </c>
      <c r="G535" s="6" t="s">
        <v>743</v>
      </c>
      <c r="J535" s="1" t="s">
        <v>744</v>
      </c>
      <c r="K535" s="1" t="s">
        <v>740</v>
      </c>
      <c r="L535" s="1" t="s">
        <v>1867</v>
      </c>
      <c r="M535" s="4">
        <v>793</v>
      </c>
      <c r="N535" s="1" t="str">
        <f>+Tabla15[[#This Row],[NOMBRE DE LA CAUSA 2017]]</f>
        <v>MUERTE DE MIEMBRO VOLUNTARIO DE LA FUERZA PUBLICA CON VEHICULO OFICIAL</v>
      </c>
    </row>
    <row r="536" spans="1:14" ht="15" customHeight="1" x14ac:dyDescent="0.25">
      <c r="A536" s="1">
        <f>+Tabla15[[#This Row],[1]]</f>
        <v>534</v>
      </c>
      <c r="B536" s="6" t="s">
        <v>1868</v>
      </c>
      <c r="C536" s="1">
        <v>1</v>
      </c>
      <c r="D536" s="1">
        <f>+IF(Tabla15[[#This Row],[NOMBRE DE LA CAUSA 2018]]=0,0,1)</f>
        <v>1</v>
      </c>
      <c r="E536" s="1">
        <f>+E535+Tabla15[[#This Row],[NOMBRE DE LA CAUSA 2019]]</f>
        <v>534</v>
      </c>
      <c r="F536" s="1">
        <f>+Tabla15[[#This Row],[0]]*Tabla15[[#This Row],[NOMBRE DE LA CAUSA 2019]]</f>
        <v>534</v>
      </c>
      <c r="G536" s="6" t="s">
        <v>738</v>
      </c>
      <c r="I536" s="6"/>
      <c r="J536" s="6"/>
      <c r="K536" s="6" t="s">
        <v>740</v>
      </c>
      <c r="L536" s="1" t="s">
        <v>1869</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1870</v>
      </c>
      <c r="C537" s="1">
        <v>1</v>
      </c>
      <c r="D537" s="1">
        <f>+IF(Tabla15[[#This Row],[NOMBRE DE LA CAUSA 2018]]=0,0,1)</f>
        <v>1</v>
      </c>
      <c r="E537" s="1">
        <f>+E536+Tabla15[[#This Row],[NOMBRE DE LA CAUSA 2019]]</f>
        <v>535</v>
      </c>
      <c r="F537" s="1">
        <f>+Tabla15[[#This Row],[0]]*Tabla15[[#This Row],[NOMBRE DE LA CAUSA 2019]]</f>
        <v>535</v>
      </c>
      <c r="G537" s="6" t="s">
        <v>781</v>
      </c>
      <c r="H537" s="1" t="s">
        <v>1871</v>
      </c>
      <c r="K537" s="1" t="s">
        <v>740</v>
      </c>
      <c r="L537" s="1" t="s">
        <v>1872</v>
      </c>
      <c r="M537" s="4">
        <v>2079</v>
      </c>
      <c r="N537" s="1" t="str">
        <f>+Tabla15[[#This Row],[NOMBRE DE LA CAUSA 2017]]</f>
        <v>MUERTE DE MIEMBRO VOLUNTARIO DE LA FUERZA PUBLICA EN COMBATE O ENFRENTAMIENTO</v>
      </c>
    </row>
    <row r="538" spans="1:14" ht="15" customHeight="1" x14ac:dyDescent="0.25">
      <c r="A538" s="1">
        <f>+Tabla15[[#This Row],[1]]</f>
        <v>536</v>
      </c>
      <c r="B538" s="1" t="s">
        <v>1873</v>
      </c>
      <c r="C538" s="1">
        <v>1</v>
      </c>
      <c r="D538" s="1">
        <f>+IF(Tabla15[[#This Row],[NOMBRE DE LA CAUSA 2018]]=0,0,1)</f>
        <v>1</v>
      </c>
      <c r="E538" s="1">
        <f>+E537+Tabla15[[#This Row],[NOMBRE DE LA CAUSA 2019]]</f>
        <v>536</v>
      </c>
      <c r="F538" s="1">
        <f>+Tabla15[[#This Row],[0]]*Tabla15[[#This Row],[NOMBRE DE LA CAUSA 2019]]</f>
        <v>536</v>
      </c>
      <c r="G538" s="6" t="s">
        <v>743</v>
      </c>
      <c r="J538" s="1" t="s">
        <v>744</v>
      </c>
      <c r="K538" s="1" t="s">
        <v>740</v>
      </c>
      <c r="L538" s="1" t="s">
        <v>1874</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1875</v>
      </c>
      <c r="C539" s="1">
        <v>1</v>
      </c>
      <c r="D539" s="1">
        <f>+IF(Tabla15[[#This Row],[NOMBRE DE LA CAUSA 2018]]=0,0,1)</f>
        <v>1</v>
      </c>
      <c r="E539" s="1">
        <f>+E538+Tabla15[[#This Row],[NOMBRE DE LA CAUSA 2019]]</f>
        <v>537</v>
      </c>
      <c r="F539" s="1">
        <f>+Tabla15[[#This Row],[0]]*Tabla15[[#This Row],[NOMBRE DE LA CAUSA 2019]]</f>
        <v>537</v>
      </c>
      <c r="G539" s="6" t="s">
        <v>743</v>
      </c>
      <c r="J539" s="1" t="s">
        <v>744</v>
      </c>
      <c r="K539" s="1" t="s">
        <v>740</v>
      </c>
      <c r="L539" s="1" t="s">
        <v>1876</v>
      </c>
      <c r="M539" s="4">
        <v>442</v>
      </c>
      <c r="N539" s="1" t="str">
        <f>+Tabla15[[#This Row],[NOMBRE DE LA CAUSA 2017]]</f>
        <v>MUERTE DE MIEMBRO VOLUNTARIO DE LA FUERZA PUBLICA EN INSTRUCCION</v>
      </c>
    </row>
    <row r="540" spans="1:14" ht="15" customHeight="1" x14ac:dyDescent="0.25">
      <c r="A540" s="1">
        <f>+Tabla15[[#This Row],[1]]</f>
        <v>538</v>
      </c>
      <c r="B540" s="1" t="s">
        <v>1877</v>
      </c>
      <c r="C540" s="1">
        <v>1</v>
      </c>
      <c r="D540" s="1">
        <f>+IF(Tabla15[[#This Row],[NOMBRE DE LA CAUSA 2018]]=0,0,1)</f>
        <v>1</v>
      </c>
      <c r="E540" s="1">
        <f>+E539+Tabla15[[#This Row],[NOMBRE DE LA CAUSA 2019]]</f>
        <v>538</v>
      </c>
      <c r="F540" s="1">
        <f>+Tabla15[[#This Row],[0]]*Tabla15[[#This Row],[NOMBRE DE LA CAUSA 2019]]</f>
        <v>538</v>
      </c>
      <c r="G540" s="6" t="s">
        <v>781</v>
      </c>
      <c r="H540" s="1" t="s">
        <v>1871</v>
      </c>
      <c r="K540" s="1" t="s">
        <v>740</v>
      </c>
      <c r="L540" s="1" t="s">
        <v>1878</v>
      </c>
      <c r="M540" s="4">
        <v>2077</v>
      </c>
      <c r="N540" s="1" t="str">
        <f>+Tabla15[[#This Row],[NOMBRE DE LA CAUSA 2017]]</f>
        <v>MUERTE DE MIEMBRO VOLUNTARIO DE LA FUERZA PUBLICA EN OPERATIVO MILITAR</v>
      </c>
    </row>
    <row r="541" spans="1:14" ht="15" customHeight="1" x14ac:dyDescent="0.25">
      <c r="A541" s="1">
        <f>+Tabla15[[#This Row],[1]]</f>
        <v>539</v>
      </c>
      <c r="B541" s="1" t="s">
        <v>1879</v>
      </c>
      <c r="C541" s="1">
        <v>1</v>
      </c>
      <c r="D541" s="1">
        <f>+IF(Tabla15[[#This Row],[NOMBRE DE LA CAUSA 2018]]=0,0,1)</f>
        <v>1</v>
      </c>
      <c r="E541" s="1">
        <f>+E540+Tabla15[[#This Row],[NOMBRE DE LA CAUSA 2019]]</f>
        <v>539</v>
      </c>
      <c r="F541" s="1">
        <f>+Tabla15[[#This Row],[0]]*Tabla15[[#This Row],[NOMBRE DE LA CAUSA 2019]]</f>
        <v>539</v>
      </c>
      <c r="G541" s="6" t="s">
        <v>781</v>
      </c>
      <c r="H541" s="1" t="s">
        <v>1871</v>
      </c>
      <c r="K541" s="1" t="s">
        <v>740</v>
      </c>
      <c r="L541" s="1" t="s">
        <v>1880</v>
      </c>
      <c r="M541" s="4">
        <v>2082</v>
      </c>
      <c r="N541" s="1" t="str">
        <f>+Tabla15[[#This Row],[NOMBRE DE LA CAUSA 2017]]</f>
        <v>MUERTE DE MIEMBRO VOLUNTARIO DE LA FUERZA PUBLICA EN PROCEDIMIENTO DE POLICIA</v>
      </c>
    </row>
    <row r="542" spans="1:14" ht="15" customHeight="1" x14ac:dyDescent="0.25">
      <c r="A542" s="1">
        <f>+Tabla15[[#This Row],[1]]</f>
        <v>540</v>
      </c>
      <c r="B542" s="1" t="s">
        <v>1881</v>
      </c>
      <c r="C542" s="1">
        <v>1</v>
      </c>
      <c r="D542" s="1">
        <f>+IF(Tabla15[[#This Row],[NOMBRE DE LA CAUSA 2018]]=0,0,1)</f>
        <v>1</v>
      </c>
      <c r="E542" s="1">
        <f>+E541+Tabla15[[#This Row],[NOMBRE DE LA CAUSA 2019]]</f>
        <v>540</v>
      </c>
      <c r="F542" s="1">
        <f>+Tabla15[[#This Row],[0]]*Tabla15[[#This Row],[NOMBRE DE LA CAUSA 2019]]</f>
        <v>540</v>
      </c>
      <c r="G542" s="6" t="s">
        <v>743</v>
      </c>
      <c r="H542" s="6"/>
      <c r="I542" s="6"/>
      <c r="J542" s="6" t="s">
        <v>744</v>
      </c>
      <c r="K542" s="6" t="s">
        <v>740</v>
      </c>
      <c r="L542" s="1" t="s">
        <v>1882</v>
      </c>
      <c r="M542" s="4">
        <v>745</v>
      </c>
      <c r="N542" s="1" t="str">
        <f>+Tabla15[[#This Row],[NOMBRE DE LA CAUSA 2017]]</f>
        <v>MUERTE DE MIEMBRO VOLUNTARIO DE LA FUERZA PUBLICA POR ACTO TERRORISTA</v>
      </c>
    </row>
    <row r="543" spans="1:14" ht="15" customHeight="1" x14ac:dyDescent="0.25">
      <c r="A543" s="1">
        <f>+Tabla15[[#This Row],[1]]</f>
        <v>541</v>
      </c>
      <c r="B543" s="6" t="s">
        <v>1883</v>
      </c>
      <c r="C543" s="1">
        <v>1</v>
      </c>
      <c r="D543" s="1">
        <f>+IF(Tabla15[[#This Row],[NOMBRE DE LA CAUSA 2018]]=0,0,1)</f>
        <v>1</v>
      </c>
      <c r="E543" s="1">
        <f>+E542+Tabla15[[#This Row],[NOMBRE DE LA CAUSA 2019]]</f>
        <v>541</v>
      </c>
      <c r="F543" s="1">
        <f>+Tabla15[[#This Row],[0]]*Tabla15[[#This Row],[NOMBRE DE LA CAUSA 2019]]</f>
        <v>541</v>
      </c>
      <c r="G543" s="6" t="s">
        <v>743</v>
      </c>
      <c r="H543" s="6"/>
      <c r="I543" s="6"/>
      <c r="J543" s="6" t="s">
        <v>744</v>
      </c>
      <c r="K543" s="6" t="s">
        <v>740</v>
      </c>
      <c r="L543" s="1" t="s">
        <v>1884</v>
      </c>
      <c r="M543" s="4">
        <v>367</v>
      </c>
      <c r="N543" s="1" t="str">
        <f>+Tabla15[[#This Row],[NOMBRE DE LA CAUSA 2017]]</f>
        <v>MUERTE DE MIEMBRO VOLUNTARIO DE LA FUERZA PUBLICA POR DESCONOCIDOS</v>
      </c>
    </row>
    <row r="544" spans="1:14" ht="15" customHeight="1" x14ac:dyDescent="0.25">
      <c r="A544" s="1">
        <f>+Tabla15[[#This Row],[1]]</f>
        <v>542</v>
      </c>
      <c r="B544" s="6" t="s">
        <v>1885</v>
      </c>
      <c r="C544" s="1">
        <v>1</v>
      </c>
      <c r="D544" s="1">
        <f>+IF(Tabla15[[#This Row],[NOMBRE DE LA CAUSA 2018]]=0,0,1)</f>
        <v>1</v>
      </c>
      <c r="E544" s="1">
        <f>+E543+Tabla15[[#This Row],[NOMBRE DE LA CAUSA 2019]]</f>
        <v>542</v>
      </c>
      <c r="F544" s="1">
        <f>+Tabla15[[#This Row],[0]]*Tabla15[[#This Row],[NOMBRE DE LA CAUSA 2019]]</f>
        <v>542</v>
      </c>
      <c r="G544" s="6" t="s">
        <v>743</v>
      </c>
      <c r="H544" s="6"/>
      <c r="I544" s="6"/>
      <c r="J544" s="6" t="s">
        <v>744</v>
      </c>
      <c r="K544" s="6" t="s">
        <v>740</v>
      </c>
      <c r="L544" s="7" t="s">
        <v>1886</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1887</v>
      </c>
      <c r="C545" s="1">
        <v>1</v>
      </c>
      <c r="D545" s="1">
        <f>+IF(Tabla15[[#This Row],[NOMBRE DE LA CAUSA 2018]]=0,0,1)</f>
        <v>1</v>
      </c>
      <c r="E545" s="1">
        <f>+E544+Tabla15[[#This Row],[NOMBRE DE LA CAUSA 2019]]</f>
        <v>543</v>
      </c>
      <c r="F545" s="1">
        <f>+Tabla15[[#This Row],[0]]*Tabla15[[#This Row],[NOMBRE DE LA CAUSA 2019]]</f>
        <v>543</v>
      </c>
      <c r="G545" s="6" t="s">
        <v>743</v>
      </c>
      <c r="H545" s="6"/>
      <c r="I545" s="6"/>
      <c r="J545" s="6" t="s">
        <v>744</v>
      </c>
      <c r="K545" s="6" t="s">
        <v>740</v>
      </c>
      <c r="L545" s="1" t="s">
        <v>1888</v>
      </c>
      <c r="M545" s="4">
        <v>754</v>
      </c>
      <c r="N545" s="1" t="str">
        <f>+Tabla15[[#This Row],[NOMBRE DE LA CAUSA 2017]]</f>
        <v>MUERTE DE OPERADOR POR EJECUCION DE OBRA PUBLICA</v>
      </c>
    </row>
    <row r="546" spans="1:14" ht="15" customHeight="1" x14ac:dyDescent="0.25">
      <c r="A546" s="1">
        <f>+Tabla15[[#This Row],[1]]</f>
        <v>544</v>
      </c>
      <c r="B546" s="1" t="s">
        <v>1889</v>
      </c>
      <c r="C546" s="1">
        <v>1</v>
      </c>
      <c r="D546" s="1">
        <f>+IF(Tabla15[[#This Row],[NOMBRE DE LA CAUSA 2018]]=0,0,1)</f>
        <v>1</v>
      </c>
      <c r="E546" s="1">
        <f>+E545+Tabla15[[#This Row],[NOMBRE DE LA CAUSA 2019]]</f>
        <v>544</v>
      </c>
      <c r="F546" s="1">
        <f>+Tabla15[[#This Row],[0]]*Tabla15[[#This Row],[NOMBRE DE LA CAUSA 2019]]</f>
        <v>544</v>
      </c>
      <c r="G546" s="6" t="s">
        <v>781</v>
      </c>
      <c r="H546" s="1" t="s">
        <v>841</v>
      </c>
      <c r="K546" s="1" t="s">
        <v>740</v>
      </c>
      <c r="L546" s="1" t="s">
        <v>1890</v>
      </c>
      <c r="M546" s="4">
        <v>2157</v>
      </c>
      <c r="N546" s="1" t="str">
        <f>+Tabla15[[#This Row],[NOMBRE DE LA CAUSA 2017]]</f>
        <v>MUERTE DE PERSONAL DOCENTE O ADMINISTRATIVO EN ESTABLECIMIENTO EDUCATIVO</v>
      </c>
    </row>
    <row r="547" spans="1:14" ht="15" customHeight="1" x14ac:dyDescent="0.25">
      <c r="A547" s="1">
        <f>+Tabla15[[#This Row],[1]]</f>
        <v>545</v>
      </c>
      <c r="B547" s="1" t="s">
        <v>1891</v>
      </c>
      <c r="C547" s="1">
        <v>1</v>
      </c>
      <c r="D547" s="1">
        <f>+IF(Tabla15[[#This Row],[NOMBRE DE LA CAUSA 2018]]=0,0,1)</f>
        <v>1</v>
      </c>
      <c r="E547" s="1">
        <f>+E546+Tabla15[[#This Row],[NOMBRE DE LA CAUSA 2019]]</f>
        <v>545</v>
      </c>
      <c r="F547" s="1">
        <f>+Tabla15[[#This Row],[0]]*Tabla15[[#This Row],[NOMBRE DE LA CAUSA 2019]]</f>
        <v>545</v>
      </c>
      <c r="G547" s="6" t="s">
        <v>781</v>
      </c>
      <c r="H547" s="1" t="s">
        <v>1797</v>
      </c>
      <c r="K547" s="1" t="s">
        <v>740</v>
      </c>
      <c r="L547" s="12" t="s">
        <v>1892</v>
      </c>
      <c r="M547" s="4">
        <v>2101</v>
      </c>
      <c r="N547" s="1" t="str">
        <f>+Tabla15[[#This Row],[NOMBRE DE LA CAUSA 2017]]</f>
        <v>MUERTE DE RECLUSO CAUSADA POR AGENTES DEL ESTADO</v>
      </c>
    </row>
    <row r="548" spans="1:14" ht="15" customHeight="1" x14ac:dyDescent="0.25">
      <c r="A548" s="1">
        <f>+Tabla15[[#This Row],[1]]</f>
        <v>546</v>
      </c>
      <c r="B548" s="1" t="s">
        <v>1893</v>
      </c>
      <c r="C548" s="1">
        <v>1</v>
      </c>
      <c r="D548" s="1">
        <f>+IF(Tabla15[[#This Row],[NOMBRE DE LA CAUSA 2018]]=0,0,1)</f>
        <v>1</v>
      </c>
      <c r="E548" s="1">
        <f>+E547+Tabla15[[#This Row],[NOMBRE DE LA CAUSA 2019]]</f>
        <v>546</v>
      </c>
      <c r="F548" s="1">
        <f>+Tabla15[[#This Row],[0]]*Tabla15[[#This Row],[NOMBRE DE LA CAUSA 2019]]</f>
        <v>546</v>
      </c>
      <c r="G548" s="6" t="s">
        <v>781</v>
      </c>
      <c r="H548" s="6" t="s">
        <v>1797</v>
      </c>
      <c r="I548" s="6"/>
      <c r="J548" s="6"/>
      <c r="K548" s="6" t="s">
        <v>740</v>
      </c>
      <c r="L548" s="7" t="s">
        <v>1894</v>
      </c>
      <c r="M548" s="4">
        <v>2103</v>
      </c>
      <c r="N548" s="1" t="str">
        <f>+Tabla15[[#This Row],[NOMBRE DE LA CAUSA 2017]]</f>
        <v>MUERTE DE RECLUSO CAUSADA POR OTRO RECLUSO</v>
      </c>
    </row>
    <row r="549" spans="1:14" ht="15" customHeight="1" x14ac:dyDescent="0.25">
      <c r="A549" s="1">
        <f>+Tabla15[[#This Row],[1]]</f>
        <v>547</v>
      </c>
      <c r="B549" s="1" t="s">
        <v>1895</v>
      </c>
      <c r="C549" s="1">
        <v>1</v>
      </c>
      <c r="D549" s="1">
        <f>+IF(Tabla15[[#This Row],[NOMBRE DE LA CAUSA 2018]]=0,0,1)</f>
        <v>1</v>
      </c>
      <c r="E549" s="1">
        <f>+E548+Tabla15[[#This Row],[NOMBRE DE LA CAUSA 2019]]</f>
        <v>547</v>
      </c>
      <c r="F549" s="1">
        <f>+Tabla15[[#This Row],[0]]*Tabla15[[#This Row],[NOMBRE DE LA CAUSA 2019]]</f>
        <v>547</v>
      </c>
      <c r="G549" s="6" t="s">
        <v>781</v>
      </c>
      <c r="H549" s="1" t="s">
        <v>1797</v>
      </c>
      <c r="K549" s="1" t="s">
        <v>740</v>
      </c>
      <c r="L549" s="1" t="s">
        <v>1896</v>
      </c>
      <c r="M549" s="4">
        <v>2102</v>
      </c>
      <c r="N549" s="1" t="str">
        <f>+Tabla15[[#This Row],[NOMBRE DE LA CAUSA 2017]]</f>
        <v>MUERTE DE RECLUSO CAUSADA POR TERCEROS</v>
      </c>
    </row>
    <row r="550" spans="1:14" ht="15" customHeight="1" x14ac:dyDescent="0.25">
      <c r="A550" s="1">
        <f>+Tabla15[[#This Row],[1]]</f>
        <v>548</v>
      </c>
      <c r="B550" s="6" t="s">
        <v>1897</v>
      </c>
      <c r="C550" s="1">
        <v>1</v>
      </c>
      <c r="D550" s="1">
        <f>+IF(Tabla15[[#This Row],[NOMBRE DE LA CAUSA 2018]]=0,0,1)</f>
        <v>1</v>
      </c>
      <c r="E550" s="1">
        <f>+E549+Tabla15[[#This Row],[NOMBRE DE LA CAUSA 2019]]</f>
        <v>548</v>
      </c>
      <c r="F550" s="1">
        <f>+Tabla15[[#This Row],[0]]*Tabla15[[#This Row],[NOMBRE DE LA CAUSA 2019]]</f>
        <v>548</v>
      </c>
      <c r="G550" s="6" t="s">
        <v>781</v>
      </c>
      <c r="H550" s="1" t="s">
        <v>1797</v>
      </c>
      <c r="K550" s="1" t="s">
        <v>740</v>
      </c>
      <c r="L550" s="12" t="s">
        <v>1898</v>
      </c>
      <c r="M550" s="4">
        <v>2106</v>
      </c>
      <c r="N550" s="1" t="str">
        <f>+Tabla15[[#This Row],[NOMBRE DE LA CAUSA 2017]]</f>
        <v>MUERTE DE RECLUSO DERIVADA DE LA PRESTACION DEL SERVICIO DE SALUD</v>
      </c>
    </row>
    <row r="551" spans="1:14" ht="15" customHeight="1" x14ac:dyDescent="0.25">
      <c r="A551" s="1">
        <f>+Tabla15[[#This Row],[1]]</f>
        <v>549</v>
      </c>
      <c r="B551" s="6" t="s">
        <v>1899</v>
      </c>
      <c r="C551" s="1">
        <v>1</v>
      </c>
      <c r="D551" s="1">
        <f>+IF(Tabla15[[#This Row],[NOMBRE DE LA CAUSA 2018]]=0,0,1)</f>
        <v>1</v>
      </c>
      <c r="E551" s="1">
        <f>+E550+Tabla15[[#This Row],[NOMBRE DE LA CAUSA 2019]]</f>
        <v>549</v>
      </c>
      <c r="F551" s="1">
        <f>+Tabla15[[#This Row],[0]]*Tabla15[[#This Row],[NOMBRE DE LA CAUSA 2019]]</f>
        <v>549</v>
      </c>
      <c r="G551" s="6" t="s">
        <v>743</v>
      </c>
      <c r="H551" s="6"/>
      <c r="I551" s="6"/>
      <c r="J551" s="6" t="s">
        <v>744</v>
      </c>
      <c r="K551" s="6" t="s">
        <v>740</v>
      </c>
      <c r="L551" s="7" t="s">
        <v>1900</v>
      </c>
      <c r="M551" s="4">
        <v>753</v>
      </c>
      <c r="N551" s="1" t="str">
        <f>+Tabla15[[#This Row],[NOMBRE DE LA CAUSA 2017]]</f>
        <v>MUERTE DE TERCERO POR EJECUCION DE OBRA PUBLICA</v>
      </c>
    </row>
    <row r="552" spans="1:14" ht="15" customHeight="1" x14ac:dyDescent="0.25">
      <c r="A552" s="1">
        <f>+Tabla15[[#This Row],[1]]</f>
        <v>550</v>
      </c>
      <c r="B552" s="1" t="s">
        <v>1901</v>
      </c>
      <c r="C552" s="1">
        <v>1</v>
      </c>
      <c r="D552" s="1">
        <f>+IF(Tabla15[[#This Row],[NOMBRE DE LA CAUSA 2018]]=0,0,1)</f>
        <v>1</v>
      </c>
      <c r="E552" s="1">
        <f>+E551+Tabla15[[#This Row],[NOMBRE DE LA CAUSA 2019]]</f>
        <v>550</v>
      </c>
      <c r="F552" s="1">
        <f>+Tabla15[[#This Row],[0]]*Tabla15[[#This Row],[NOMBRE DE LA CAUSA 2019]]</f>
        <v>550</v>
      </c>
      <c r="G552" s="6" t="s">
        <v>781</v>
      </c>
      <c r="H552" s="1" t="s">
        <v>828</v>
      </c>
      <c r="K552" s="1" t="s">
        <v>740</v>
      </c>
      <c r="L552" s="1" t="s">
        <v>1902</v>
      </c>
      <c r="M552" s="4">
        <v>2126</v>
      </c>
      <c r="N552" s="1" t="str">
        <f>+Tabla15[[#This Row],[NOMBRE DE LA CAUSA 2017]]</f>
        <v>MUERTE EN ACCIDENTE AEREO</v>
      </c>
    </row>
    <row r="553" spans="1:14" ht="15" customHeight="1" x14ac:dyDescent="0.25">
      <c r="A553" s="1">
        <f>+Tabla15[[#This Row],[1]]</f>
        <v>551</v>
      </c>
      <c r="B553" s="6" t="s">
        <v>1903</v>
      </c>
      <c r="C553" s="1">
        <v>1</v>
      </c>
      <c r="D553" s="1">
        <f>+IF(Tabla15[[#This Row],[NOMBRE DE LA CAUSA 2018]]=0,0,1)</f>
        <v>1</v>
      </c>
      <c r="E553" s="1">
        <f>+E552+Tabla15[[#This Row],[NOMBRE DE LA CAUSA 2019]]</f>
        <v>551</v>
      </c>
      <c r="F553" s="1">
        <f>+Tabla15[[#This Row],[0]]*Tabla15[[#This Row],[NOMBRE DE LA CAUSA 2019]]</f>
        <v>551</v>
      </c>
      <c r="G553" s="6" t="s">
        <v>781</v>
      </c>
      <c r="H553" s="6" t="s">
        <v>831</v>
      </c>
      <c r="I553" s="6"/>
      <c r="J553" s="6"/>
      <c r="K553" s="6" t="s">
        <v>740</v>
      </c>
      <c r="L553" s="1" t="s">
        <v>1904</v>
      </c>
      <c r="M553" s="4">
        <v>2129</v>
      </c>
      <c r="N553" s="1" t="str">
        <f>+Tabla15[[#This Row],[NOMBRE DE LA CAUSA 2017]]</f>
        <v>MUERTE EN ACCIDENTE FLUVIAL</v>
      </c>
    </row>
    <row r="554" spans="1:14" ht="15" customHeight="1" x14ac:dyDescent="0.25">
      <c r="A554" s="1">
        <f>+Tabla15[[#This Row],[1]]</f>
        <v>552</v>
      </c>
      <c r="B554" s="1" t="s">
        <v>1905</v>
      </c>
      <c r="C554" s="1">
        <v>1</v>
      </c>
      <c r="D554" s="1">
        <f>+IF(Tabla15[[#This Row],[NOMBRE DE LA CAUSA 2018]]=0,0,1)</f>
        <v>1</v>
      </c>
      <c r="E554" s="1">
        <f>+E553+Tabla15[[#This Row],[NOMBRE DE LA CAUSA 2019]]</f>
        <v>552</v>
      </c>
      <c r="F554" s="1">
        <f>+Tabla15[[#This Row],[0]]*Tabla15[[#This Row],[NOMBRE DE LA CAUSA 2019]]</f>
        <v>552</v>
      </c>
      <c r="G554" s="6" t="s">
        <v>781</v>
      </c>
      <c r="H554" s="1" t="s">
        <v>831</v>
      </c>
      <c r="I554" s="6"/>
      <c r="K554" s="1" t="s">
        <v>740</v>
      </c>
      <c r="L554" s="1" t="s">
        <v>1906</v>
      </c>
      <c r="M554" s="4">
        <v>2132</v>
      </c>
      <c r="N554" s="1" t="str">
        <f>+Tabla15[[#This Row],[NOMBRE DE LA CAUSA 2017]]</f>
        <v>MUERTE EN ACCIDENTE MARITIMO</v>
      </c>
    </row>
    <row r="555" spans="1:14" ht="15" customHeight="1" x14ac:dyDescent="0.25">
      <c r="A555" s="1">
        <f>+Tabla15[[#This Row],[1]]</f>
        <v>553</v>
      </c>
      <c r="B555" s="1" t="s">
        <v>1907</v>
      </c>
      <c r="C555" s="1">
        <v>1</v>
      </c>
      <c r="D555" s="1">
        <f>+IF(Tabla15[[#This Row],[NOMBRE DE LA CAUSA 2018]]=0,0,1)</f>
        <v>1</v>
      </c>
      <c r="E555" s="1">
        <f>+E554+Tabla15[[#This Row],[NOMBRE DE LA CAUSA 2019]]</f>
        <v>553</v>
      </c>
      <c r="F555" s="1">
        <f>+Tabla15[[#This Row],[0]]*Tabla15[[#This Row],[NOMBRE DE LA CAUSA 2019]]</f>
        <v>553</v>
      </c>
      <c r="G555" s="6" t="s">
        <v>781</v>
      </c>
      <c r="H555" s="1" t="s">
        <v>844</v>
      </c>
      <c r="I555" s="6"/>
      <c r="K555" s="1" t="s">
        <v>740</v>
      </c>
      <c r="L555" s="1" t="s">
        <v>1908</v>
      </c>
      <c r="M555" s="4">
        <v>2147</v>
      </c>
      <c r="N555" s="1" t="str">
        <f>+Tabla15[[#This Row],[NOMBRE DE LA CAUSA 2017]]</f>
        <v>MUERTE EN MANIFESTACION PUBLICA</v>
      </c>
    </row>
    <row r="556" spans="1:14" ht="15" customHeight="1" x14ac:dyDescent="0.25">
      <c r="A556" s="1">
        <f>+Tabla15[[#This Row],[1]]</f>
        <v>554</v>
      </c>
      <c r="B556" s="1" t="s">
        <v>1909</v>
      </c>
      <c r="C556" s="1">
        <v>1</v>
      </c>
      <c r="D556" s="1">
        <f>+IF(Tabla15[[#This Row],[NOMBRE DE LA CAUSA 2018]]=0,0,1)</f>
        <v>1</v>
      </c>
      <c r="E556" s="1">
        <f>+E555+Tabla15[[#This Row],[NOMBRE DE LA CAUSA 2019]]</f>
        <v>554</v>
      </c>
      <c r="F556" s="1">
        <f>+Tabla15[[#This Row],[0]]*Tabla15[[#This Row],[NOMBRE DE LA CAUSA 2019]]</f>
        <v>554</v>
      </c>
      <c r="G556" s="6" t="s">
        <v>781</v>
      </c>
      <c r="H556" s="6" t="s">
        <v>847</v>
      </c>
      <c r="I556" s="6"/>
      <c r="J556" s="6"/>
      <c r="K556" s="6" t="s">
        <v>740</v>
      </c>
      <c r="L556" s="7" t="s">
        <v>1910</v>
      </c>
      <c r="M556" s="4">
        <v>2188</v>
      </c>
      <c r="N556" s="1" t="str">
        <f>+Tabla15[[#This Row],[NOMBRE DE LA CAUSA 2017]]</f>
        <v>MUERTE EN OPERACION ADMINISTRATIVA</v>
      </c>
    </row>
    <row r="557" spans="1:14" ht="15" customHeight="1" x14ac:dyDescent="0.25">
      <c r="A557" s="1">
        <f>+Tabla15[[#This Row],[1]]</f>
        <v>555</v>
      </c>
      <c r="B557" s="1" t="s">
        <v>1911</v>
      </c>
      <c r="C557" s="1">
        <v>1</v>
      </c>
      <c r="D557" s="1">
        <f>+IF(Tabla15[[#This Row],[NOMBRE DE LA CAUSA 2018]]=0,0,1)</f>
        <v>1</v>
      </c>
      <c r="E557" s="1">
        <f>+E556+Tabla15[[#This Row],[NOMBRE DE LA CAUSA 2019]]</f>
        <v>555</v>
      </c>
      <c r="F557" s="1">
        <f>+Tabla15[[#This Row],[0]]*Tabla15[[#This Row],[NOMBRE DE LA CAUSA 2019]]</f>
        <v>555</v>
      </c>
      <c r="G557" s="6" t="s">
        <v>781</v>
      </c>
      <c r="H557" s="6" t="s">
        <v>852</v>
      </c>
      <c r="I557" s="6"/>
      <c r="K557" s="1" t="s">
        <v>740</v>
      </c>
      <c r="L557" s="7" t="s">
        <v>1912</v>
      </c>
      <c r="M557" s="4">
        <v>2194</v>
      </c>
      <c r="N557" s="1" t="str">
        <f>+Tabla15[[#This Row],[NOMBRE DE LA CAUSA 2017]]</f>
        <v>MUERTE EN ZONA DE DISTENSION</v>
      </c>
    </row>
    <row r="558" spans="1:14" ht="15" customHeight="1" x14ac:dyDescent="0.25">
      <c r="A558" s="1">
        <f>+Tabla15[[#This Row],[1]]</f>
        <v>556</v>
      </c>
      <c r="B558" s="6" t="s">
        <v>1913</v>
      </c>
      <c r="C558" s="1">
        <v>1</v>
      </c>
      <c r="D558" s="1">
        <f>+IF(Tabla15[[#This Row],[NOMBRE DE LA CAUSA 2018]]=0,0,1)</f>
        <v>1</v>
      </c>
      <c r="E558" s="1">
        <f>+E557+Tabla15[[#This Row],[NOMBRE DE LA CAUSA 2019]]</f>
        <v>556</v>
      </c>
      <c r="F558" s="1">
        <f>+Tabla15[[#This Row],[0]]*Tabla15[[#This Row],[NOMBRE DE LA CAUSA 2019]]</f>
        <v>556</v>
      </c>
      <c r="G558" s="6" t="s">
        <v>781</v>
      </c>
      <c r="H558" s="6" t="s">
        <v>855</v>
      </c>
      <c r="I558" s="6"/>
      <c r="J558" s="6"/>
      <c r="K558" s="6" t="s">
        <v>740</v>
      </c>
      <c r="L558" s="7" t="s">
        <v>1914</v>
      </c>
      <c r="M558" s="4">
        <v>2200</v>
      </c>
      <c r="N558" s="1" t="str">
        <f>+Tabla15[[#This Row],[NOMBRE DE LA CAUSA 2017]]</f>
        <v>MUERTE POR ACTIVIDAD DEL SECTOR DE HIDROCARBUROS</v>
      </c>
    </row>
    <row r="559" spans="1:14" ht="15" customHeight="1" x14ac:dyDescent="0.25">
      <c r="A559" s="1">
        <f>+Tabla15[[#This Row],[1]]</f>
        <v>557</v>
      </c>
      <c r="B559" s="6" t="s">
        <v>1915</v>
      </c>
      <c r="C559" s="1">
        <v>1</v>
      </c>
      <c r="D559" s="1">
        <f>+IF(Tabla15[[#This Row],[NOMBRE DE LA CAUSA 2018]]=0,0,1)</f>
        <v>1</v>
      </c>
      <c r="E559" s="1">
        <f>+E558+Tabla15[[#This Row],[NOMBRE DE LA CAUSA 2019]]</f>
        <v>557</v>
      </c>
      <c r="F559" s="1">
        <f>+Tabla15[[#This Row],[0]]*Tabla15[[#This Row],[NOMBRE DE LA CAUSA 2019]]</f>
        <v>557</v>
      </c>
      <c r="G559" s="6" t="s">
        <v>781</v>
      </c>
      <c r="H559" s="6" t="s">
        <v>855</v>
      </c>
      <c r="I559" s="6"/>
      <c r="K559" s="1" t="s">
        <v>740</v>
      </c>
      <c r="L559" s="7" t="s">
        <v>1916</v>
      </c>
      <c r="M559" s="4">
        <v>2197</v>
      </c>
      <c r="N559" s="1" t="str">
        <f>+Tabla15[[#This Row],[NOMBRE DE LA CAUSA 2017]]</f>
        <v>MUERTE POR ACTIVIDAD MINERA</v>
      </c>
    </row>
    <row r="560" spans="1:14" ht="15" customHeight="1" x14ac:dyDescent="0.25">
      <c r="A560" s="1">
        <f>+Tabla15[[#This Row],[1]]</f>
        <v>558</v>
      </c>
      <c r="B560" s="1" t="s">
        <v>1917</v>
      </c>
      <c r="C560" s="1">
        <v>1</v>
      </c>
      <c r="D560" s="1">
        <f>+IF(Tabla15[[#This Row],[NOMBRE DE LA CAUSA 2018]]=0,0,1)</f>
        <v>1</v>
      </c>
      <c r="E560" s="1">
        <f>+E559+Tabla15[[#This Row],[NOMBRE DE LA CAUSA 2019]]</f>
        <v>558</v>
      </c>
      <c r="F560" s="1">
        <f>+Tabla15[[#This Row],[0]]*Tabla15[[#This Row],[NOMBRE DE LA CAUSA 2019]]</f>
        <v>558</v>
      </c>
      <c r="G560" s="6" t="s">
        <v>781</v>
      </c>
      <c r="H560" s="1" t="s">
        <v>866</v>
      </c>
      <c r="I560" s="6"/>
      <c r="K560" s="1" t="s">
        <v>740</v>
      </c>
      <c r="L560" s="12" t="s">
        <v>1918</v>
      </c>
      <c r="M560" s="4">
        <v>2135</v>
      </c>
      <c r="N560" s="1" t="str">
        <f>+Tabla15[[#This Row],[NOMBRE DE LA CAUSA 2017]]</f>
        <v>MUERTE POR ALUD DE TIERRA</v>
      </c>
    </row>
    <row r="561" spans="1:14" ht="15" customHeight="1" x14ac:dyDescent="0.25">
      <c r="A561" s="1">
        <f>+Tabla15[[#This Row],[1]]</f>
        <v>559</v>
      </c>
      <c r="B561" s="1" t="s">
        <v>1919</v>
      </c>
      <c r="C561" s="1">
        <v>1</v>
      </c>
      <c r="D561" s="1">
        <f>+IF(Tabla15[[#This Row],[NOMBRE DE LA CAUSA 2018]]=0,0,1)</f>
        <v>1</v>
      </c>
      <c r="E561" s="1">
        <f>+E560+Tabla15[[#This Row],[NOMBRE DE LA CAUSA 2019]]</f>
        <v>559</v>
      </c>
      <c r="F561" s="1">
        <f>+Tabla15[[#This Row],[0]]*Tabla15[[#This Row],[NOMBRE DE LA CAUSA 2019]]</f>
        <v>559</v>
      </c>
      <c r="G561" s="6" t="s">
        <v>781</v>
      </c>
      <c r="H561" s="1" t="s">
        <v>869</v>
      </c>
      <c r="I561" s="6"/>
      <c r="K561" s="1" t="s">
        <v>740</v>
      </c>
      <c r="L561" s="12" t="s">
        <v>1920</v>
      </c>
      <c r="M561" s="4">
        <v>2120</v>
      </c>
      <c r="N561" s="1" t="str">
        <f>+Tabla15[[#This Row],[NOMBRE DE LA CAUSA 2017]]</f>
        <v>MUERTE POR CAIDA DE ARBOL</v>
      </c>
    </row>
    <row r="562" spans="1:14" ht="15" customHeight="1" x14ac:dyDescent="0.25">
      <c r="A562" s="1">
        <f>+Tabla15[[#This Row],[1]]</f>
        <v>560</v>
      </c>
      <c r="B562" s="1" t="s">
        <v>1921</v>
      </c>
      <c r="C562" s="1">
        <v>1</v>
      </c>
      <c r="D562" s="1">
        <f>+IF(Tabla15[[#This Row],[NOMBRE DE LA CAUSA 2018]]=0,0,1)</f>
        <v>1</v>
      </c>
      <c r="E562" s="1">
        <f>+E561+Tabla15[[#This Row],[NOMBRE DE LA CAUSA 2019]]</f>
        <v>560</v>
      </c>
      <c r="F562" s="1">
        <f>+Tabla15[[#This Row],[0]]*Tabla15[[#This Row],[NOMBRE DE LA CAUSA 2019]]</f>
        <v>560</v>
      </c>
      <c r="G562" s="6" t="s">
        <v>781</v>
      </c>
      <c r="H562" s="1" t="s">
        <v>872</v>
      </c>
      <c r="K562" s="1" t="s">
        <v>740</v>
      </c>
      <c r="L562" s="12" t="s">
        <v>1922</v>
      </c>
      <c r="M562" s="4">
        <v>2108</v>
      </c>
      <c r="N562" s="1" t="str">
        <f>+Tabla15[[#This Row],[NOMBRE DE LA CAUSA 2017]]</f>
        <v>MUERTE POR CONDUCCION DE ENERGIA ELECTRICA</v>
      </c>
    </row>
    <row r="563" spans="1:14" ht="15" customHeight="1" x14ac:dyDescent="0.25">
      <c r="A563" s="1">
        <f>+Tabla15[[#This Row],[1]]</f>
        <v>561</v>
      </c>
      <c r="B563" s="1" t="s">
        <v>1923</v>
      </c>
      <c r="C563" s="1">
        <v>1</v>
      </c>
      <c r="D563" s="1">
        <f>+IF(Tabla15[[#This Row],[NOMBRE DE LA CAUSA 2018]]=0,0,1)</f>
        <v>1</v>
      </c>
      <c r="E563" s="1">
        <f>+E562+Tabla15[[#This Row],[NOMBRE DE LA CAUSA 2019]]</f>
        <v>561</v>
      </c>
      <c r="F563" s="1">
        <f>+Tabla15[[#This Row],[0]]*Tabla15[[#This Row],[NOMBRE DE LA CAUSA 2019]]</f>
        <v>561</v>
      </c>
      <c r="G563" s="6" t="s">
        <v>781</v>
      </c>
      <c r="H563" s="6" t="s">
        <v>877</v>
      </c>
      <c r="I563" s="6"/>
      <c r="K563" s="1" t="s">
        <v>740</v>
      </c>
      <c r="L563" s="12" t="s">
        <v>1924</v>
      </c>
      <c r="M563" s="4">
        <v>2171</v>
      </c>
      <c r="N563" s="1" t="str">
        <f>+Tabla15[[#This Row],[NOMBRE DE LA CAUSA 2017]]</f>
        <v>MUERTE POR FALTA DE ADOPCION DE MEDIDAS DE PROTECCION Y SEGURIDAD</v>
      </c>
    </row>
    <row r="564" spans="1:14" ht="15" customHeight="1" x14ac:dyDescent="0.25">
      <c r="A564" s="1">
        <f>+Tabla15[[#This Row],[1]]</f>
        <v>562</v>
      </c>
      <c r="B564" s="6" t="s">
        <v>1925</v>
      </c>
      <c r="C564" s="1">
        <v>1</v>
      </c>
      <c r="D564" s="1">
        <f>+IF(Tabla15[[#This Row],[NOMBRE DE LA CAUSA 2018]]=0,0,1)</f>
        <v>1</v>
      </c>
      <c r="E564" s="1">
        <f>+E563+Tabla15[[#This Row],[NOMBRE DE LA CAUSA 2019]]</f>
        <v>562</v>
      </c>
      <c r="F564" s="1">
        <f>+Tabla15[[#This Row],[0]]*Tabla15[[#This Row],[NOMBRE DE LA CAUSA 2019]]</f>
        <v>562</v>
      </c>
      <c r="G564" s="6" t="s">
        <v>781</v>
      </c>
      <c r="H564" s="6" t="s">
        <v>880</v>
      </c>
      <c r="I564" s="6"/>
      <c r="J564" s="6"/>
      <c r="K564" s="6" t="s">
        <v>740</v>
      </c>
      <c r="L564" s="7" t="s">
        <v>1926</v>
      </c>
      <c r="M564" s="4">
        <v>2117</v>
      </c>
      <c r="N564" s="1" t="str">
        <f>+Tabla15[[#This Row],[NOMBRE DE LA CAUSA 2017]]</f>
        <v>MUERTE POR FALTA DE ILUMINACION EN LA VIA PUBLICA</v>
      </c>
    </row>
    <row r="565" spans="1:14" ht="15" customHeight="1" x14ac:dyDescent="0.25">
      <c r="A565" s="1">
        <f>+Tabla15[[#This Row],[1]]</f>
        <v>563</v>
      </c>
      <c r="B565" s="6" t="s">
        <v>1927</v>
      </c>
      <c r="C565" s="1">
        <v>1</v>
      </c>
      <c r="D565" s="1">
        <f>+IF(Tabla15[[#This Row],[NOMBRE DE LA CAUSA 2018]]=0,0,1)</f>
        <v>1</v>
      </c>
      <c r="E565" s="1">
        <f>+E564+Tabla15[[#This Row],[NOMBRE DE LA CAUSA 2019]]</f>
        <v>563</v>
      </c>
      <c r="F565" s="1">
        <f>+Tabla15[[#This Row],[0]]*Tabla15[[#This Row],[NOMBRE DE LA CAUSA 2019]]</f>
        <v>563</v>
      </c>
      <c r="G565" s="6" t="s">
        <v>781</v>
      </c>
      <c r="H565" s="6" t="s">
        <v>880</v>
      </c>
      <c r="I565" s="6"/>
      <c r="J565" s="6"/>
      <c r="K565" s="6" t="s">
        <v>740</v>
      </c>
      <c r="L565" s="29" t="s">
        <v>1928</v>
      </c>
      <c r="M565" s="4">
        <v>2114</v>
      </c>
      <c r="N565" s="1" t="str">
        <f>+Tabla15[[#This Row],[NOMBRE DE LA CAUSA 2017]]</f>
        <v>MUERTE POR FALTA DE SEÑALIZACION EN LA VIA PUBLICA</v>
      </c>
    </row>
    <row r="566" spans="1:14" ht="15" customHeight="1" x14ac:dyDescent="0.25">
      <c r="A566" s="1">
        <f>+Tabla15[[#This Row],[1]]</f>
        <v>564</v>
      </c>
      <c r="B566" s="1" t="s">
        <v>1929</v>
      </c>
      <c r="C566" s="1">
        <v>1</v>
      </c>
      <c r="D566" s="1">
        <f>+IF(Tabla15[[#This Row],[NOMBRE DE LA CAUSA 2018]]=0,0,1)</f>
        <v>1</v>
      </c>
      <c r="E566" s="1">
        <f>+E565+Tabla15[[#This Row],[NOMBRE DE LA CAUSA 2019]]</f>
        <v>564</v>
      </c>
      <c r="F566" s="1">
        <f>+Tabla15[[#This Row],[0]]*Tabla15[[#This Row],[NOMBRE DE LA CAUSA 2019]]</f>
        <v>564</v>
      </c>
      <c r="G566" s="6" t="s">
        <v>781</v>
      </c>
      <c r="H566" s="1" t="s">
        <v>1753</v>
      </c>
      <c r="K566" s="1" t="s">
        <v>740</v>
      </c>
      <c r="L566" s="12" t="s">
        <v>1930</v>
      </c>
      <c r="M566" s="4">
        <v>2184</v>
      </c>
      <c r="N566" s="1" t="str">
        <f>+Tabla15[[#This Row],[NOMBRE DE LA CAUSA 2017]]</f>
        <v>MUERTE POR INCUMPLIMIENTO DEL DEBER DE SEGURIDAD EN LA ATENCION HOSPITALARIA</v>
      </c>
    </row>
    <row r="567" spans="1:14" ht="15" customHeight="1" x14ac:dyDescent="0.25">
      <c r="A567" s="1">
        <f>+Tabla15[[#This Row],[1]]</f>
        <v>565</v>
      </c>
      <c r="B567" s="14" t="s">
        <v>1931</v>
      </c>
      <c r="C567" s="1">
        <v>1</v>
      </c>
      <c r="D567" s="1">
        <f>+IF(Tabla15[[#This Row],[NOMBRE DE LA CAUSA 2018]]=0,0,1)</f>
        <v>1</v>
      </c>
      <c r="E567" s="1">
        <f>+E566+Tabla15[[#This Row],[NOMBRE DE LA CAUSA 2019]]</f>
        <v>565</v>
      </c>
      <c r="F567" s="1">
        <f>+Tabla15[[#This Row],[0]]*Tabla15[[#This Row],[NOMBRE DE LA CAUSA 2019]]</f>
        <v>565</v>
      </c>
      <c r="G567" s="6" t="s">
        <v>781</v>
      </c>
      <c r="H567" s="1" t="s">
        <v>877</v>
      </c>
      <c r="K567" s="1" t="s">
        <v>740</v>
      </c>
      <c r="L567" s="12" t="s">
        <v>1932</v>
      </c>
      <c r="M567" s="4">
        <v>2174</v>
      </c>
      <c r="N567" s="1" t="str">
        <f>+Tabla15[[#This Row],[NOMBRE DE LA CAUSA 2017]]</f>
        <v>MUERTE POR INDEBIDA O INSUFICIENTE ADOPCION DE MEDIDAS DE PROTECCION Y SEGURIDAD</v>
      </c>
    </row>
    <row r="568" spans="1:14" ht="15" customHeight="1" x14ac:dyDescent="0.25">
      <c r="A568" s="1">
        <f>+Tabla15[[#This Row],[1]]</f>
        <v>566</v>
      </c>
      <c r="B568" s="1" t="s">
        <v>1933</v>
      </c>
      <c r="C568" s="1">
        <v>1</v>
      </c>
      <c r="D568" s="1">
        <f>+IF(Tabla15[[#This Row],[NOMBRE DE LA CAUSA 2018]]=0,0,1)</f>
        <v>1</v>
      </c>
      <c r="E568" s="1">
        <f>+E567+Tabla15[[#This Row],[NOMBRE DE LA CAUSA 2019]]</f>
        <v>566</v>
      </c>
      <c r="F568" s="1">
        <f>+Tabla15[[#This Row],[0]]*Tabla15[[#This Row],[NOMBRE DE LA CAUSA 2019]]</f>
        <v>566</v>
      </c>
      <c r="G568" s="6" t="s">
        <v>781</v>
      </c>
      <c r="H568" s="6" t="s">
        <v>1753</v>
      </c>
      <c r="I568" s="6"/>
      <c r="J568" s="6"/>
      <c r="K568" s="6" t="s">
        <v>740</v>
      </c>
      <c r="L568" s="12" t="s">
        <v>1934</v>
      </c>
      <c r="M568" s="4">
        <v>2186</v>
      </c>
      <c r="N568" s="1" t="str">
        <f>+Tabla15[[#This Row],[NOMBRE DE LA CAUSA 2017]]</f>
        <v>MUERTE POR INDEBIDA PRESTACION DEL SERVICIO DE SALUD</v>
      </c>
    </row>
    <row r="569" spans="1:14" ht="15" customHeight="1" x14ac:dyDescent="0.25">
      <c r="A569" s="1">
        <f>+Tabla15[[#This Row],[1]]</f>
        <v>567</v>
      </c>
      <c r="B569" s="1" t="s">
        <v>1935</v>
      </c>
      <c r="C569" s="1">
        <v>1</v>
      </c>
      <c r="D569" s="1">
        <f>+IF(Tabla15[[#This Row],[NOMBRE DE LA CAUSA 2018]]=0,0,1)</f>
        <v>1</v>
      </c>
      <c r="E569" s="1">
        <f>+E568+Tabla15[[#This Row],[NOMBRE DE LA CAUSA 2019]]</f>
        <v>567</v>
      </c>
      <c r="F569" s="1">
        <f>+Tabla15[[#This Row],[0]]*Tabla15[[#This Row],[NOMBRE DE LA CAUSA 2019]]</f>
        <v>567</v>
      </c>
      <c r="G569" s="6" t="s">
        <v>781</v>
      </c>
      <c r="H569" s="6" t="s">
        <v>1753</v>
      </c>
      <c r="K569" s="1" t="s">
        <v>740</v>
      </c>
      <c r="L569" s="12" t="s">
        <v>1936</v>
      </c>
      <c r="M569" s="4">
        <v>2180</v>
      </c>
      <c r="N569" s="1" t="str">
        <f>+Tabla15[[#This Row],[NOMBRE DE LA CAUSA 2017]]</f>
        <v>MUERTE POR INDEBIDA PRESTACION DEL SERVICIO DE SALUD GINECO OBSTETRICO</v>
      </c>
    </row>
    <row r="570" spans="1:14" ht="15" customHeight="1" x14ac:dyDescent="0.25">
      <c r="A570" s="1">
        <f>+Tabla15[[#This Row],[1]]</f>
        <v>568</v>
      </c>
      <c r="B570" s="1" t="s">
        <v>1937</v>
      </c>
      <c r="C570" s="1">
        <v>1</v>
      </c>
      <c r="D570" s="1">
        <f>+IF(Tabla15[[#This Row],[NOMBRE DE LA CAUSA 2018]]=0,0,1)</f>
        <v>1</v>
      </c>
      <c r="E570" s="1">
        <f>+E569+Tabla15[[#This Row],[NOMBRE DE LA CAUSA 2019]]</f>
        <v>568</v>
      </c>
      <c r="F570" s="1">
        <f>+Tabla15[[#This Row],[0]]*Tabla15[[#This Row],[NOMBRE DE LA CAUSA 2019]]</f>
        <v>568</v>
      </c>
      <c r="G570" s="6" t="s">
        <v>781</v>
      </c>
      <c r="H570" s="6" t="s">
        <v>1753</v>
      </c>
      <c r="K570" s="1" t="s">
        <v>740</v>
      </c>
      <c r="L570" s="12" t="s">
        <v>1938</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1939</v>
      </c>
      <c r="C571" s="1">
        <v>1</v>
      </c>
      <c r="D571" s="1">
        <f>+IF(Tabla15[[#This Row],[NOMBRE DE LA CAUSA 2018]]=0,0,1)</f>
        <v>1</v>
      </c>
      <c r="E571" s="1">
        <f>+E570+Tabla15[[#This Row],[NOMBRE DE LA CAUSA 2019]]</f>
        <v>569</v>
      </c>
      <c r="F571" s="1">
        <f>+Tabla15[[#This Row],[0]]*Tabla15[[#This Row],[NOMBRE DE LA CAUSA 2019]]</f>
        <v>569</v>
      </c>
      <c r="G571" s="6" t="s">
        <v>781</v>
      </c>
      <c r="H571" s="6" t="s">
        <v>887</v>
      </c>
      <c r="I571" s="6"/>
      <c r="J571" s="6"/>
      <c r="K571" s="6" t="s">
        <v>740</v>
      </c>
      <c r="L571" s="12" t="s">
        <v>1940</v>
      </c>
      <c r="M571" s="4">
        <v>2138</v>
      </c>
      <c r="N571" s="1" t="str">
        <f>+Tabla15[[#This Row],[NOMBRE DE LA CAUSA 2017]]</f>
        <v>MUERTE POR INUNDACION</v>
      </c>
    </row>
    <row r="572" spans="1:14" ht="15" customHeight="1" x14ac:dyDescent="0.25">
      <c r="A572" s="1">
        <f>+Tabla15[[#This Row],[1]]</f>
        <v>570</v>
      </c>
      <c r="B572" s="13" t="s">
        <v>1941</v>
      </c>
      <c r="C572" s="1">
        <v>1</v>
      </c>
      <c r="D572" s="1">
        <f>+IF(Tabla15[[#This Row],[NOMBRE DE LA CAUSA 2018]]=0,0,1)</f>
        <v>1</v>
      </c>
      <c r="E572" s="1">
        <f>+E571+Tabla15[[#This Row],[NOMBRE DE LA CAUSA 2019]]</f>
        <v>570</v>
      </c>
      <c r="F572" s="1">
        <f>+Tabla15[[#This Row],[0]]*Tabla15[[#This Row],[NOMBRE DE LA CAUSA 2019]]</f>
        <v>570</v>
      </c>
      <c r="G572" s="6" t="s">
        <v>781</v>
      </c>
      <c r="H572" s="1" t="s">
        <v>877</v>
      </c>
      <c r="I572" s="6"/>
      <c r="K572" s="1" t="s">
        <v>740</v>
      </c>
      <c r="L572" s="1" t="s">
        <v>1942</v>
      </c>
      <c r="M572" s="4">
        <v>2177</v>
      </c>
      <c r="N572" s="1" t="str">
        <f>+Tabla15[[#This Row],[NOMBRE DE LA CAUSA 2017]]</f>
        <v>MUERTE POR MODIFICACION O REDUCCION DE LAS MEDIDAS DE PROTECCION Y SEGURIDAD</v>
      </c>
    </row>
    <row r="573" spans="1:14" ht="15" customHeight="1" x14ac:dyDescent="0.25">
      <c r="A573" s="1">
        <f>+Tabla15[[#This Row],[1]]</f>
        <v>571</v>
      </c>
      <c r="B573" s="1" t="s">
        <v>1943</v>
      </c>
      <c r="C573" s="1">
        <v>1</v>
      </c>
      <c r="D573" s="1">
        <f>+IF(Tabla15[[#This Row],[NOMBRE DE LA CAUSA 2018]]=0,0,1)</f>
        <v>1</v>
      </c>
      <c r="E573" s="1">
        <f>+E572+Tabla15[[#This Row],[NOMBRE DE LA CAUSA 2019]]</f>
        <v>571</v>
      </c>
      <c r="F573" s="1">
        <f>+Tabla15[[#This Row],[0]]*Tabla15[[#This Row],[NOMBRE DE LA CAUSA 2019]]</f>
        <v>571</v>
      </c>
      <c r="G573" s="6" t="s">
        <v>781</v>
      </c>
      <c r="H573" s="1" t="s">
        <v>892</v>
      </c>
      <c r="I573" s="6"/>
      <c r="K573" s="1" t="s">
        <v>740</v>
      </c>
      <c r="L573" s="1" t="s">
        <v>1944</v>
      </c>
      <c r="M573" s="4">
        <v>2123</v>
      </c>
      <c r="N573" s="1" t="str">
        <f>+Tabla15[[#This Row],[NOMBRE DE LA CAUSA 2017]]</f>
        <v>MUERTE POR RUINA DE EDIFICACION PUBLICA</v>
      </c>
    </row>
    <row r="574" spans="1:14" ht="15" customHeight="1" x14ac:dyDescent="0.25">
      <c r="A574" s="1">
        <f>+Tabla15[[#This Row],[1]]</f>
        <v>572</v>
      </c>
      <c r="B574" s="6" t="s">
        <v>1945</v>
      </c>
      <c r="C574" s="1">
        <v>1</v>
      </c>
      <c r="D574" s="1">
        <f>+IF(Tabla15[[#This Row],[NOMBRE DE LA CAUSA 2018]]=0,0,1)</f>
        <v>1</v>
      </c>
      <c r="E574" s="1">
        <f>+E573+Tabla15[[#This Row],[NOMBRE DE LA CAUSA 2019]]</f>
        <v>572</v>
      </c>
      <c r="F574" s="1">
        <f>+Tabla15[[#This Row],[0]]*Tabla15[[#This Row],[NOMBRE DE LA CAUSA 2019]]</f>
        <v>572</v>
      </c>
      <c r="G574" s="6" t="s">
        <v>738</v>
      </c>
      <c r="I574" s="6"/>
      <c r="J574" s="6"/>
      <c r="K574" s="6" t="s">
        <v>740</v>
      </c>
      <c r="L574" s="7" t="s">
        <v>1946</v>
      </c>
      <c r="M574" s="4">
        <v>2165</v>
      </c>
      <c r="N574" s="1" t="str">
        <f>+Tabla15[[#This Row],[NOMBRE DE LA CAUSA 2017]]</f>
        <v>MUERTE POR SEMOVIENTE DE PROPIEDAD DEL ESTADO</v>
      </c>
    </row>
    <row r="575" spans="1:14" ht="15" customHeight="1" x14ac:dyDescent="0.25">
      <c r="A575" s="1">
        <f>+Tabla15[[#This Row],[1]]</f>
        <v>573</v>
      </c>
      <c r="B575" s="1" t="s">
        <v>1947</v>
      </c>
      <c r="C575" s="1">
        <v>1</v>
      </c>
      <c r="D575" s="1">
        <f>+IF(Tabla15[[#This Row],[NOMBRE DE LA CAUSA 2018]]=0,0,1)</f>
        <v>1</v>
      </c>
      <c r="E575" s="1">
        <f>+E574+Tabla15[[#This Row],[NOMBRE DE LA CAUSA 2019]]</f>
        <v>573</v>
      </c>
      <c r="F575" s="1">
        <f>+Tabla15[[#This Row],[0]]*Tabla15[[#This Row],[NOMBRE DE LA CAUSA 2019]]</f>
        <v>573</v>
      </c>
      <c r="G575" s="6" t="s">
        <v>781</v>
      </c>
      <c r="H575" s="1" t="s">
        <v>897</v>
      </c>
      <c r="K575" s="1" t="s">
        <v>740</v>
      </c>
      <c r="L575" s="1" t="s">
        <v>1948</v>
      </c>
      <c r="M575" s="4">
        <v>2160</v>
      </c>
      <c r="N575" s="1" t="str">
        <f>+Tabla15[[#This Row],[NOMBRE DE LA CAUSA 2017]]</f>
        <v>MUERTE POR USO EXCESIVO DE LA FUERZA</v>
      </c>
    </row>
    <row r="576" spans="1:14" ht="15" customHeight="1" x14ac:dyDescent="0.25">
      <c r="A576" s="1">
        <f>+Tabla15[[#This Row],[1]]</f>
        <v>574</v>
      </c>
      <c r="B576" s="6" t="s">
        <v>1949</v>
      </c>
      <c r="C576" s="1">
        <v>1</v>
      </c>
      <c r="D576" s="1">
        <f>+IF(Tabla15[[#This Row],[NOMBRE DE LA CAUSA 2018]]=0,0,1)</f>
        <v>1</v>
      </c>
      <c r="E576" s="1">
        <f>+E575+Tabla15[[#This Row],[NOMBRE DE LA CAUSA 2019]]</f>
        <v>574</v>
      </c>
      <c r="F576" s="1">
        <f>+Tabla15[[#This Row],[0]]*Tabla15[[#This Row],[NOMBRE DE LA CAUSA 2019]]</f>
        <v>574</v>
      </c>
      <c r="G576" s="6" t="s">
        <v>781</v>
      </c>
      <c r="H576" s="6" t="s">
        <v>900</v>
      </c>
      <c r="I576" s="6"/>
      <c r="J576" s="6"/>
      <c r="K576" s="6" t="s">
        <v>740</v>
      </c>
      <c r="L576" s="14" t="s">
        <v>1950</v>
      </c>
      <c r="M576" s="4">
        <v>2111</v>
      </c>
      <c r="N576" s="1" t="str">
        <f>+Tabla15[[#This Row],[NOMBRE DE LA CAUSA 2017]]</f>
        <v>MUERTE POR VIA PUBLICA EN MAL ESTADO</v>
      </c>
    </row>
    <row r="577" spans="1:14" ht="15" customHeight="1" x14ac:dyDescent="0.25">
      <c r="A577" s="1">
        <f>+Tabla15[[#This Row],[1]]</f>
        <v>575</v>
      </c>
      <c r="B577" s="5" t="s">
        <v>1951</v>
      </c>
      <c r="C577" s="1">
        <v>1</v>
      </c>
      <c r="D577" s="1">
        <f>+IF(Tabla15[[#This Row],[NOMBRE DE LA CAUSA 2018]]=0,0,1)</f>
        <v>1</v>
      </c>
      <c r="E577" s="1">
        <f>+E576+Tabla15[[#This Row],[NOMBRE DE LA CAUSA 2019]]</f>
        <v>575</v>
      </c>
      <c r="F577" s="1">
        <f>+Tabla15[[#This Row],[0]]*Tabla15[[#This Row],[NOMBRE DE LA CAUSA 2019]]</f>
        <v>575</v>
      </c>
      <c r="G577" s="8" t="s">
        <v>743</v>
      </c>
      <c r="J577" s="1" t="s">
        <v>744</v>
      </c>
      <c r="K577" s="1" t="s">
        <v>740</v>
      </c>
      <c r="L577" s="11" t="s">
        <v>1952</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1953</v>
      </c>
      <c r="C578" s="1">
        <v>1</v>
      </c>
      <c r="D578" s="1">
        <f>+IF(Tabla15[[#This Row],[NOMBRE DE LA CAUSA 2018]]=0,0,1)</f>
        <v>1</v>
      </c>
      <c r="E578" s="1">
        <f>+E577+Tabla15[[#This Row],[NOMBRE DE LA CAUSA 2019]]</f>
        <v>576</v>
      </c>
      <c r="F578" s="1">
        <f>+Tabla15[[#This Row],[0]]*Tabla15[[#This Row],[NOMBRE DE LA CAUSA 2019]]</f>
        <v>576</v>
      </c>
      <c r="G578" s="6" t="s">
        <v>743</v>
      </c>
      <c r="J578" s="1" t="s">
        <v>744</v>
      </c>
      <c r="K578" s="1" t="s">
        <v>740</v>
      </c>
      <c r="L578" s="12" t="s">
        <v>1954</v>
      </c>
      <c r="M578" s="4">
        <v>202</v>
      </c>
      <c r="N578" s="1" t="str">
        <f>+Tabla15[[#This Row],[NOMBRE DE LA CAUSA 2017]]</f>
        <v>NO ACEPTACION DE LA RENUNCIA</v>
      </c>
    </row>
    <row r="579" spans="1:14" ht="15" customHeight="1" x14ac:dyDescent="0.25">
      <c r="A579" s="1">
        <f>+Tabla15[[#This Row],[1]]</f>
        <v>577</v>
      </c>
      <c r="B579" s="6" t="s">
        <v>1955</v>
      </c>
      <c r="C579" s="1">
        <v>1</v>
      </c>
      <c r="D579" s="1">
        <f>+IF(Tabla15[[#This Row],[NOMBRE DE LA CAUSA 2018]]=0,0,1)</f>
        <v>1</v>
      </c>
      <c r="E579" s="1">
        <f>+E578+Tabla15[[#This Row],[NOMBRE DE LA CAUSA 2019]]</f>
        <v>577</v>
      </c>
      <c r="F579" s="1">
        <f>+Tabla15[[#This Row],[0]]*Tabla15[[#This Row],[NOMBRE DE LA CAUSA 2019]]</f>
        <v>577</v>
      </c>
      <c r="G579" s="6" t="s">
        <v>743</v>
      </c>
      <c r="I579" s="6"/>
      <c r="J579" s="6" t="s">
        <v>744</v>
      </c>
      <c r="K579" s="6" t="s">
        <v>740</v>
      </c>
      <c r="L579" s="7" t="s">
        <v>1956</v>
      </c>
      <c r="M579" s="4">
        <v>867</v>
      </c>
      <c r="N579" s="1" t="str">
        <f>+Tabla15[[#This Row],[NOMBRE DE LA CAUSA 2017]]</f>
        <v>NO DEVOLUCION DE APORTES A SALUD DESCONTADOS DE LA PENSION GRACIA</v>
      </c>
    </row>
    <row r="580" spans="1:14" ht="15" customHeight="1" x14ac:dyDescent="0.25">
      <c r="A580" s="1">
        <f>+Tabla15[[#This Row],[1]]</f>
        <v>578</v>
      </c>
      <c r="B580" s="8" t="s">
        <v>1957</v>
      </c>
      <c r="C580" s="1">
        <v>1</v>
      </c>
      <c r="D580" s="1">
        <f>+IF(Tabla15[[#This Row],[NOMBRE DE LA CAUSA 2018]]=0,0,1)</f>
        <v>1</v>
      </c>
      <c r="E580" s="1">
        <f>+E579+Tabla15[[#This Row],[NOMBRE DE LA CAUSA 2019]]</f>
        <v>578</v>
      </c>
      <c r="F580" s="1">
        <f>+Tabla15[[#This Row],[0]]*Tabla15[[#This Row],[NOMBRE DE LA CAUSA 2019]]</f>
        <v>578</v>
      </c>
      <c r="G580" s="8" t="s">
        <v>743</v>
      </c>
      <c r="I580" s="6"/>
      <c r="J580" s="6" t="s">
        <v>744</v>
      </c>
      <c r="K580" s="6" t="s">
        <v>740</v>
      </c>
      <c r="L580" s="10" t="s">
        <v>1958</v>
      </c>
      <c r="M580" s="4">
        <v>820</v>
      </c>
      <c r="N580" s="1" t="str">
        <f>+Tabla15[[#This Row],[NOMBRE DE LA CAUSA 2017]]</f>
        <v>NO OTORGAMIENTO DE LICENCIA DE FUNCIONAMIENTO</v>
      </c>
    </row>
    <row r="581" spans="1:14" ht="15" customHeight="1" x14ac:dyDescent="0.25">
      <c r="A581" s="1">
        <f>+Tabla15[[#This Row],[1]]</f>
        <v>579</v>
      </c>
      <c r="B581" s="8" t="s">
        <v>1959</v>
      </c>
      <c r="C581" s="1">
        <v>1</v>
      </c>
      <c r="D581" s="1">
        <f>+IF(Tabla15[[#This Row],[NOMBRE DE LA CAUSA 2018]]=0,0,1)</f>
        <v>1</v>
      </c>
      <c r="E581" s="1">
        <f>+E580+Tabla15[[#This Row],[NOMBRE DE LA CAUSA 2019]]</f>
        <v>579</v>
      </c>
      <c r="F581" s="1">
        <f>+Tabla15[[#This Row],[0]]*Tabla15[[#This Row],[NOMBRE DE LA CAUSA 2019]]</f>
        <v>579</v>
      </c>
      <c r="G581" s="6" t="s">
        <v>781</v>
      </c>
      <c r="H581" s="1" t="s">
        <v>1960</v>
      </c>
      <c r="I581" s="6"/>
      <c r="J581" s="6"/>
      <c r="K581" s="8" t="s">
        <v>740</v>
      </c>
      <c r="L581" s="5" t="s">
        <v>1961</v>
      </c>
      <c r="M581" s="4">
        <v>2287</v>
      </c>
      <c r="N581" s="1" t="str">
        <f>+Tabla15[[#This Row],[NOMBRE DE LA CAUSA 2017]]</f>
        <v>NO OTORGAMIENTO DE LICENCIAS AMBIENTALES</v>
      </c>
    </row>
    <row r="582" spans="1:14" ht="15" customHeight="1" x14ac:dyDescent="0.25">
      <c r="A582" s="1">
        <f>+Tabla15[[#This Row],[1]]</f>
        <v>580</v>
      </c>
      <c r="B582" s="6" t="s">
        <v>1962</v>
      </c>
      <c r="C582" s="1">
        <v>1</v>
      </c>
      <c r="D582" s="1">
        <f>+IF(Tabla15[[#This Row],[NOMBRE DE LA CAUSA 2018]]=0,0,1)</f>
        <v>1</v>
      </c>
      <c r="E582" s="1">
        <f>+E581+Tabla15[[#This Row],[NOMBRE DE LA CAUSA 2019]]</f>
        <v>580</v>
      </c>
      <c r="F582" s="1">
        <f>+Tabla15[[#This Row],[0]]*Tabla15[[#This Row],[NOMBRE DE LA CAUSA 2019]]</f>
        <v>580</v>
      </c>
      <c r="G582" s="6" t="s">
        <v>743</v>
      </c>
      <c r="I582" s="6"/>
      <c r="J582" s="1" t="s">
        <v>744</v>
      </c>
      <c r="K582" s="1" t="s">
        <v>740</v>
      </c>
      <c r="L582" s="1" t="s">
        <v>1963</v>
      </c>
      <c r="M582" s="4">
        <v>360</v>
      </c>
      <c r="N582" s="1" t="str">
        <f>+Tabla15[[#This Row],[NOMBRE DE LA CAUSA 2017]]</f>
        <v>NO PAGO DE RECOMPENSA POR DELACION</v>
      </c>
    </row>
    <row r="583" spans="1:14" ht="15" customHeight="1" x14ac:dyDescent="0.25">
      <c r="A583" s="1">
        <f>+Tabla15[[#This Row],[1]]</f>
        <v>581</v>
      </c>
      <c r="B583" s="8" t="s">
        <v>1964</v>
      </c>
      <c r="C583" s="1">
        <v>1</v>
      </c>
      <c r="D583" s="1">
        <f>+IF(Tabla15[[#This Row],[NOMBRE DE LA CAUSA 2018]]=0,0,1)</f>
        <v>1</v>
      </c>
      <c r="E583" s="1">
        <f>+E582+Tabla15[[#This Row],[NOMBRE DE LA CAUSA 2019]]</f>
        <v>581</v>
      </c>
      <c r="F583" s="1">
        <f>+Tabla15[[#This Row],[0]]*Tabla15[[#This Row],[NOMBRE DE LA CAUSA 2019]]</f>
        <v>581</v>
      </c>
      <c r="G583" s="8" t="s">
        <v>743</v>
      </c>
      <c r="H583" s="6"/>
      <c r="I583" s="6"/>
      <c r="J583" s="6" t="s">
        <v>744</v>
      </c>
      <c r="K583" s="6" t="s">
        <v>740</v>
      </c>
      <c r="L583" s="10" t="s">
        <v>1965</v>
      </c>
      <c r="M583" s="4">
        <v>839</v>
      </c>
      <c r="N583" s="1" t="str">
        <f>+Tabla15[[#This Row],[NOMBRE DE LA CAUSA 2017]]</f>
        <v>NO RECONOCIMIENTO BONIFICACION MENSUAL PARA LAS MADRES COMUNITARIAS Y SUSTITUTAS</v>
      </c>
    </row>
    <row r="584" spans="1:14" ht="15" customHeight="1" x14ac:dyDescent="0.25">
      <c r="A584" s="1">
        <f>+Tabla15[[#This Row],[1]]</f>
        <v>582</v>
      </c>
      <c r="B584" s="6" t="s">
        <v>1966</v>
      </c>
      <c r="C584" s="1">
        <v>1</v>
      </c>
      <c r="D584" s="1">
        <f>+IF(Tabla15[[#This Row],[NOMBRE DE LA CAUSA 2018]]=0,0,1)</f>
        <v>1</v>
      </c>
      <c r="E584" s="1">
        <f>+E583+Tabla15[[#This Row],[NOMBRE DE LA CAUSA 2019]]</f>
        <v>582</v>
      </c>
      <c r="F584" s="1">
        <f>+Tabla15[[#This Row],[0]]*Tabla15[[#This Row],[NOMBRE DE LA CAUSA 2019]]</f>
        <v>582</v>
      </c>
      <c r="G584" s="6" t="s">
        <v>743</v>
      </c>
      <c r="H584" s="6"/>
      <c r="I584" s="6"/>
      <c r="J584" s="6" t="s">
        <v>744</v>
      </c>
      <c r="K584" s="6" t="s">
        <v>740</v>
      </c>
      <c r="L584" s="7" t="s">
        <v>1967</v>
      </c>
      <c r="M584" s="4">
        <v>429</v>
      </c>
      <c r="N584" s="1" t="str">
        <f>+Tabla15[[#This Row],[NOMBRE DE LA CAUSA 2017]]</f>
        <v>NO RECONOCIMIENTO DE ASIGNACION DE RETIRO</v>
      </c>
    </row>
    <row r="585" spans="1:14" ht="15" customHeight="1" x14ac:dyDescent="0.25">
      <c r="A585" s="1">
        <f>+Tabla15[[#This Row],[1]]</f>
        <v>583</v>
      </c>
      <c r="B585" s="6" t="s">
        <v>1968</v>
      </c>
      <c r="C585" s="1">
        <v>1</v>
      </c>
      <c r="D585" s="1">
        <f>+IF(Tabla15[[#This Row],[NOMBRE DE LA CAUSA 2018]]=0,0,1)</f>
        <v>1</v>
      </c>
      <c r="E585" s="1">
        <f>+E584+Tabla15[[#This Row],[NOMBRE DE LA CAUSA 2019]]</f>
        <v>583</v>
      </c>
      <c r="F585" s="1">
        <f>+Tabla15[[#This Row],[0]]*Tabla15[[#This Row],[NOMBRE DE LA CAUSA 2019]]</f>
        <v>583</v>
      </c>
      <c r="G585" s="6" t="s">
        <v>743</v>
      </c>
      <c r="H585" s="6"/>
      <c r="I585" s="6"/>
      <c r="J585" s="6" t="s">
        <v>744</v>
      </c>
      <c r="K585" s="6" t="s">
        <v>740</v>
      </c>
      <c r="L585" s="7" t="s">
        <v>1969</v>
      </c>
      <c r="M585" s="4">
        <v>394</v>
      </c>
      <c r="N585" s="1" t="str">
        <f>+Tabla15[[#This Row],[NOMBRE DE LA CAUSA 2017]]</f>
        <v>NO RECONOCIMIENTO DE BONO PENSIONAL</v>
      </c>
    </row>
    <row r="586" spans="1:14" ht="15" customHeight="1" x14ac:dyDescent="0.25">
      <c r="A586" s="1">
        <f>+Tabla15[[#This Row],[1]]</f>
        <v>584</v>
      </c>
      <c r="B586" s="5" t="s">
        <v>1970</v>
      </c>
      <c r="C586" s="1">
        <v>1</v>
      </c>
      <c r="D586" s="1">
        <f>+IF(Tabla15[[#This Row],[NOMBRE DE LA CAUSA 2018]]=0,0,1)</f>
        <v>1</v>
      </c>
      <c r="E586" s="1">
        <f>+E585+Tabla15[[#This Row],[NOMBRE DE LA CAUSA 2019]]</f>
        <v>584</v>
      </c>
      <c r="F586" s="1">
        <f>+Tabla15[[#This Row],[0]]*Tabla15[[#This Row],[NOMBRE DE LA CAUSA 2019]]</f>
        <v>584</v>
      </c>
      <c r="G586" s="6" t="s">
        <v>781</v>
      </c>
      <c r="H586" s="1" t="s">
        <v>1401</v>
      </c>
      <c r="K586" s="5" t="s">
        <v>740</v>
      </c>
      <c r="L586" s="11" t="s">
        <v>1971</v>
      </c>
      <c r="M586" s="4">
        <v>2303</v>
      </c>
      <c r="N586" s="1" t="str">
        <f>+Tabla15[[#This Row],[NOMBRE DE LA CAUSA 2017]]</f>
        <v>NO RECONOCIMIENTO DE COSTO ACUMULADO DE ASCENSOS EN EL ESCALAFON DOCENTE</v>
      </c>
    </row>
    <row r="587" spans="1:14" ht="15" customHeight="1" x14ac:dyDescent="0.25">
      <c r="A587" s="1">
        <f>+Tabla15[[#This Row],[1]]</f>
        <v>585</v>
      </c>
      <c r="B587" s="1" t="s">
        <v>1972</v>
      </c>
      <c r="C587" s="1">
        <v>1</v>
      </c>
      <c r="D587" s="1">
        <f>+IF(Tabla15[[#This Row],[NOMBRE DE LA CAUSA 2018]]=0,0,1)</f>
        <v>1</v>
      </c>
      <c r="E587" s="1">
        <f>+E586+Tabla15[[#This Row],[NOMBRE DE LA CAUSA 2019]]</f>
        <v>585</v>
      </c>
      <c r="F587" s="1">
        <f>+Tabla15[[#This Row],[0]]*Tabla15[[#This Row],[NOMBRE DE LA CAUSA 2019]]</f>
        <v>585</v>
      </c>
      <c r="G587" s="6" t="s">
        <v>743</v>
      </c>
      <c r="J587" s="1" t="s">
        <v>744</v>
      </c>
      <c r="K587" s="1" t="s">
        <v>740</v>
      </c>
      <c r="L587" s="12" t="s">
        <v>1973</v>
      </c>
      <c r="M587" s="4">
        <v>785</v>
      </c>
      <c r="N587" s="1" t="str">
        <f>+Tabla15[[#This Row],[NOMBRE DE LA CAUSA 2017]]</f>
        <v>NO RECONOCIMIENTO DE CUOTA PARTE PENSIONAL</v>
      </c>
    </row>
    <row r="588" spans="1:14" ht="15" customHeight="1" x14ac:dyDescent="0.25">
      <c r="A588" s="1">
        <f>+Tabla15[[#This Row],[1]]</f>
        <v>586</v>
      </c>
      <c r="B588" s="1" t="s">
        <v>1974</v>
      </c>
      <c r="C588" s="1">
        <v>1</v>
      </c>
      <c r="D588" s="1">
        <f>+IF(Tabla15[[#This Row],[NOMBRE DE LA CAUSA 2018]]=0,0,1)</f>
        <v>1</v>
      </c>
      <c r="E588" s="1">
        <f>+E587+Tabla15[[#This Row],[NOMBRE DE LA CAUSA 2019]]</f>
        <v>586</v>
      </c>
      <c r="F588" s="1">
        <f>+Tabla15[[#This Row],[0]]*Tabla15[[#This Row],[NOMBRE DE LA CAUSA 2019]]</f>
        <v>586</v>
      </c>
      <c r="G588" s="6" t="s">
        <v>743</v>
      </c>
      <c r="H588" s="6"/>
      <c r="I588" s="6"/>
      <c r="J588" s="6" t="s">
        <v>744</v>
      </c>
      <c r="K588" s="6" t="s">
        <v>740</v>
      </c>
      <c r="L588" s="7" t="s">
        <v>1975</v>
      </c>
      <c r="M588" s="4">
        <v>470</v>
      </c>
      <c r="N588" s="1" t="str">
        <f>+Tabla15[[#This Row],[NOMBRE DE LA CAUSA 2017]]</f>
        <v>NO RECONOCIMIENTO DE DESCANSOS COMPENSATORIOS</v>
      </c>
    </row>
    <row r="589" spans="1:14" ht="15" customHeight="1" x14ac:dyDescent="0.25">
      <c r="A589" s="1">
        <f>+Tabla15[[#This Row],[1]]</f>
        <v>587</v>
      </c>
      <c r="B589" s="5" t="s">
        <v>1976</v>
      </c>
      <c r="C589" s="1">
        <v>1</v>
      </c>
      <c r="D589" s="1">
        <f>+IF(Tabla15[[#This Row],[NOMBRE DE LA CAUSA 2018]]=0,0,1)</f>
        <v>1</v>
      </c>
      <c r="E589" s="1">
        <f>+E588+Tabla15[[#This Row],[NOMBRE DE LA CAUSA 2019]]</f>
        <v>587</v>
      </c>
      <c r="F589" s="1">
        <f>+Tabla15[[#This Row],[0]]*Tabla15[[#This Row],[NOMBRE DE LA CAUSA 2019]]</f>
        <v>587</v>
      </c>
      <c r="G589" s="6" t="s">
        <v>743</v>
      </c>
      <c r="J589" s="1" t="s">
        <v>744</v>
      </c>
      <c r="K589" s="1" t="s">
        <v>740</v>
      </c>
      <c r="L589" s="11" t="s">
        <v>1977</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1978</v>
      </c>
      <c r="C590" s="1">
        <v>1</v>
      </c>
      <c r="D590" s="1">
        <f>+IF(Tabla15[[#This Row],[NOMBRE DE LA CAUSA 2018]]=0,0,1)</f>
        <v>1</v>
      </c>
      <c r="E590" s="1">
        <f>+E589+Tabla15[[#This Row],[NOMBRE DE LA CAUSA 2019]]</f>
        <v>588</v>
      </c>
      <c r="F590" s="1">
        <f>+Tabla15[[#This Row],[0]]*Tabla15[[#This Row],[NOMBRE DE LA CAUSA 2019]]</f>
        <v>588</v>
      </c>
      <c r="G590" s="6" t="s">
        <v>781</v>
      </c>
      <c r="H590" s="6" t="s">
        <v>1406</v>
      </c>
      <c r="I590" s="6"/>
      <c r="J590" s="6"/>
      <c r="K590" s="6" t="s">
        <v>740</v>
      </c>
      <c r="L590" s="10" t="s">
        <v>1979</v>
      </c>
      <c r="M590" s="4">
        <v>2262</v>
      </c>
      <c r="N590" s="1" t="str">
        <f>+Tabla15[[#This Row],[NOMBRE DE LA CAUSA 2017]]</f>
        <v>NO RECONOCIMIENTO DE HONORARIOS</v>
      </c>
    </row>
    <row r="591" spans="1:14" ht="15" customHeight="1" x14ac:dyDescent="0.25">
      <c r="A591" s="1">
        <f>+Tabla15[[#This Row],[1]]</f>
        <v>589</v>
      </c>
      <c r="B591" s="6" t="s">
        <v>1980</v>
      </c>
      <c r="C591" s="1">
        <v>1</v>
      </c>
      <c r="D591" s="1">
        <f>+IF(Tabla15[[#This Row],[NOMBRE DE LA CAUSA 2018]]=0,0,1)</f>
        <v>1</v>
      </c>
      <c r="E591" s="1">
        <f>+E590+Tabla15[[#This Row],[NOMBRE DE LA CAUSA 2019]]</f>
        <v>589</v>
      </c>
      <c r="F591" s="1">
        <f>+Tabla15[[#This Row],[0]]*Tabla15[[#This Row],[NOMBRE DE LA CAUSA 2019]]</f>
        <v>589</v>
      </c>
      <c r="G591" s="6" t="s">
        <v>781</v>
      </c>
      <c r="H591" s="6" t="s">
        <v>1981</v>
      </c>
      <c r="I591" s="6"/>
      <c r="J591" s="6"/>
      <c r="K591" s="6" t="s">
        <v>740</v>
      </c>
      <c r="L591" s="1" t="s">
        <v>1982</v>
      </c>
      <c r="M591" s="4">
        <v>2214</v>
      </c>
      <c r="N591" s="1" t="str">
        <f>+Tabla15[[#This Row],[NOMBRE DE LA CAUSA 2017]]</f>
        <v>NO RECONOCIMIENTO DE INCREMENTO DE PENSION DE INVALIDEZ</v>
      </c>
    </row>
    <row r="592" spans="1:14" ht="15" customHeight="1" x14ac:dyDescent="0.25">
      <c r="A592" s="1">
        <f>+Tabla15[[#This Row],[1]]</f>
        <v>590</v>
      </c>
      <c r="B592" s="1" t="s">
        <v>1983</v>
      </c>
      <c r="C592" s="1">
        <v>1</v>
      </c>
      <c r="D592" s="1">
        <f>+IF(Tabla15[[#This Row],[NOMBRE DE LA CAUSA 2018]]=0,0,1)</f>
        <v>1</v>
      </c>
      <c r="E592" s="1">
        <f>+E591+Tabla15[[#This Row],[NOMBRE DE LA CAUSA 2019]]</f>
        <v>590</v>
      </c>
      <c r="F592" s="1">
        <f>+Tabla15[[#This Row],[0]]*Tabla15[[#This Row],[NOMBRE DE LA CAUSA 2019]]</f>
        <v>590</v>
      </c>
      <c r="G592" s="6" t="s">
        <v>781</v>
      </c>
      <c r="H592" s="1" t="s">
        <v>1981</v>
      </c>
      <c r="K592" s="1" t="s">
        <v>740</v>
      </c>
      <c r="L592" s="1" t="s">
        <v>1984</v>
      </c>
      <c r="M592" s="4">
        <v>2213</v>
      </c>
      <c r="N592" s="1" t="str">
        <f>+Tabla15[[#This Row],[NOMBRE DE LA CAUSA 2017]]</f>
        <v>NO RECONOCIMIENTO DE INCREMENTO DE PENSION DE VEJEZ</v>
      </c>
    </row>
    <row r="593" spans="1:14" ht="15" customHeight="1" x14ac:dyDescent="0.25">
      <c r="A593" s="1">
        <f>+Tabla15[[#This Row],[1]]</f>
        <v>591</v>
      </c>
      <c r="B593" s="8" t="s">
        <v>1985</v>
      </c>
      <c r="C593" s="1">
        <v>1</v>
      </c>
      <c r="D593" s="1">
        <f>+IF(Tabla15[[#This Row],[NOMBRE DE LA CAUSA 2018]]=0,0,1)</f>
        <v>1</v>
      </c>
      <c r="E593" s="1">
        <f>+E592+Tabla15[[#This Row],[NOMBRE DE LA CAUSA 2019]]</f>
        <v>591</v>
      </c>
      <c r="F593" s="1">
        <f>+Tabla15[[#This Row],[0]]*Tabla15[[#This Row],[NOMBRE DE LA CAUSA 2019]]</f>
        <v>591</v>
      </c>
      <c r="G593" s="6" t="s">
        <v>738</v>
      </c>
      <c r="H593" s="6"/>
      <c r="I593" s="6"/>
      <c r="J593" s="6"/>
      <c r="K593" s="8" t="s">
        <v>740</v>
      </c>
      <c r="L593" s="5" t="s">
        <v>1986</v>
      </c>
      <c r="M593" s="4">
        <v>2315</v>
      </c>
      <c r="N593" s="1" t="str">
        <f>+Tabla15[[#This Row],[NOMBRE DE LA CAUSA 2017]]</f>
        <v>NO RECONOCIMIENTO DE INDEMNIZACION POR DESPIDO SIN JUSTA CAUSA</v>
      </c>
    </row>
    <row r="594" spans="1:14" ht="15" customHeight="1" x14ac:dyDescent="0.25">
      <c r="A594" s="1">
        <f>+Tabla15[[#This Row],[1]]</f>
        <v>592</v>
      </c>
      <c r="B594" s="1" t="s">
        <v>1987</v>
      </c>
      <c r="C594" s="1">
        <v>1</v>
      </c>
      <c r="D594" s="1">
        <f>+IF(Tabla15[[#This Row],[NOMBRE DE LA CAUSA 2018]]=0,0,1)</f>
        <v>1</v>
      </c>
      <c r="E594" s="1">
        <f>+E593+Tabla15[[#This Row],[NOMBRE DE LA CAUSA 2019]]</f>
        <v>592</v>
      </c>
      <c r="F594" s="1">
        <f>+Tabla15[[#This Row],[0]]*Tabla15[[#This Row],[NOMBRE DE LA CAUSA 2019]]</f>
        <v>592</v>
      </c>
      <c r="G594" s="6" t="s">
        <v>743</v>
      </c>
      <c r="H594" s="6"/>
      <c r="I594" s="6"/>
      <c r="J594" s="6" t="s">
        <v>744</v>
      </c>
      <c r="K594" s="6" t="s">
        <v>740</v>
      </c>
      <c r="L594" s="7" t="s">
        <v>1988</v>
      </c>
      <c r="M594" s="4">
        <v>471</v>
      </c>
      <c r="N594" s="1" t="str">
        <f>+Tabla15[[#This Row],[NOMBRE DE LA CAUSA 2017]]</f>
        <v>NO RECONOCIMIENTO DE INDEMNIZACION POR DISMINUCION DE CAPACIDAD LABORAL</v>
      </c>
    </row>
    <row r="595" spans="1:14" ht="15" customHeight="1" x14ac:dyDescent="0.25">
      <c r="A595" s="1">
        <f>+Tabla15[[#This Row],[1]]</f>
        <v>593</v>
      </c>
      <c r="B595" s="6" t="s">
        <v>1989</v>
      </c>
      <c r="C595" s="1">
        <v>1</v>
      </c>
      <c r="D595" s="1">
        <f>+IF(Tabla15[[#This Row],[NOMBRE DE LA CAUSA 2018]]=0,0,1)</f>
        <v>1</v>
      </c>
      <c r="E595" s="1">
        <f>+E594+Tabla15[[#This Row],[NOMBRE DE LA CAUSA 2019]]</f>
        <v>593</v>
      </c>
      <c r="F595" s="1">
        <f>+Tabla15[[#This Row],[0]]*Tabla15[[#This Row],[NOMBRE DE LA CAUSA 2019]]</f>
        <v>593</v>
      </c>
      <c r="G595" s="6" t="s">
        <v>743</v>
      </c>
      <c r="H595" s="6"/>
      <c r="I595" s="6"/>
      <c r="J595" s="1" t="s">
        <v>744</v>
      </c>
      <c r="K595" s="1" t="s">
        <v>740</v>
      </c>
      <c r="L595" s="7" t="s">
        <v>1990</v>
      </c>
      <c r="M595" s="4">
        <v>479</v>
      </c>
      <c r="N595" s="1" t="str">
        <f>+Tabla15[[#This Row],[NOMBRE DE LA CAUSA 2017]]</f>
        <v>NO RECONOCIMIENTO DE INDEMNIZACION POR MUERTE EN ACCIDENTE DE TRABAJO</v>
      </c>
    </row>
    <row r="596" spans="1:14" ht="15" customHeight="1" x14ac:dyDescent="0.25">
      <c r="A596" s="1">
        <f>+Tabla15[[#This Row],[1]]</f>
        <v>594</v>
      </c>
      <c r="B596" s="8" t="s">
        <v>1991</v>
      </c>
      <c r="C596" s="1">
        <v>1</v>
      </c>
      <c r="D596" s="1">
        <f>+IF(Tabla15[[#This Row],[NOMBRE DE LA CAUSA 2018]]=0,0,1)</f>
        <v>1</v>
      </c>
      <c r="E596" s="1">
        <f>+E595+Tabla15[[#This Row],[NOMBRE DE LA CAUSA 2019]]</f>
        <v>594</v>
      </c>
      <c r="F596" s="1">
        <f>+Tabla15[[#This Row],[0]]*Tabla15[[#This Row],[NOMBRE DE LA CAUSA 2019]]</f>
        <v>594</v>
      </c>
      <c r="G596" s="6" t="s">
        <v>738</v>
      </c>
      <c r="H596" s="6"/>
      <c r="I596" s="8" t="s">
        <v>41</v>
      </c>
      <c r="J596" s="6"/>
      <c r="K596" s="8" t="s">
        <v>740</v>
      </c>
      <c r="L596" s="5" t="s">
        <v>1992</v>
      </c>
      <c r="M596" s="30">
        <v>2346</v>
      </c>
      <c r="N596" s="1" t="str">
        <f>+Tabla15[[#This Row],[NOMBRE DE LA CAUSA 2017]]</f>
        <v>NO RECONOCIMIENTO DE INDEMNIZACION SUSTITUTIVA DE PENSION DE SOBREVIVIENTES</v>
      </c>
    </row>
    <row r="597" spans="1:14" ht="15" customHeight="1" x14ac:dyDescent="0.25">
      <c r="A597" s="1">
        <f>+Tabla15[[#This Row],[1]]</f>
        <v>595</v>
      </c>
      <c r="B597" s="6" t="s">
        <v>1993</v>
      </c>
      <c r="C597" s="1">
        <v>1</v>
      </c>
      <c r="D597" s="1">
        <f>+IF(Tabla15[[#This Row],[NOMBRE DE LA CAUSA 2018]]=0,0,1)</f>
        <v>1</v>
      </c>
      <c r="E597" s="1">
        <f>+E596+Tabla15[[#This Row],[NOMBRE DE LA CAUSA 2019]]</f>
        <v>595</v>
      </c>
      <c r="F597" s="1">
        <f>+Tabla15[[#This Row],[0]]*Tabla15[[#This Row],[NOMBRE DE LA CAUSA 2019]]</f>
        <v>595</v>
      </c>
      <c r="G597" s="6" t="s">
        <v>743</v>
      </c>
      <c r="H597" s="6"/>
      <c r="I597" s="6"/>
      <c r="J597" s="6" t="s">
        <v>744</v>
      </c>
      <c r="K597" s="6" t="s">
        <v>740</v>
      </c>
      <c r="L597" s="5" t="s">
        <v>1994</v>
      </c>
      <c r="M597" s="4">
        <v>199</v>
      </c>
      <c r="N597" s="1" t="str">
        <f>+Tabla15[[#This Row],[NOMBRE DE LA CAUSA 2017]]</f>
        <v>NO RECONOCIMIENTO DE INDEMNIZACION SUSTITUTIVA DE PENSION DE VEJEZ</v>
      </c>
    </row>
    <row r="598" spans="1:14" ht="15" customHeight="1" x14ac:dyDescent="0.25">
      <c r="A598" s="1">
        <f>+Tabla15[[#This Row],[1]]</f>
        <v>596</v>
      </c>
      <c r="B598" s="1" t="s">
        <v>1995</v>
      </c>
      <c r="C598" s="1">
        <v>1</v>
      </c>
      <c r="D598" s="1">
        <f>+IF(Tabla15[[#This Row],[NOMBRE DE LA CAUSA 2018]]=0,0,1)</f>
        <v>1</v>
      </c>
      <c r="E598" s="1">
        <f>+E597+Tabla15[[#This Row],[NOMBRE DE LA CAUSA 2019]]</f>
        <v>596</v>
      </c>
      <c r="F598" s="1">
        <f>+Tabla15[[#This Row],[0]]*Tabla15[[#This Row],[NOMBRE DE LA CAUSA 2019]]</f>
        <v>596</v>
      </c>
      <c r="G598" s="6" t="s">
        <v>781</v>
      </c>
      <c r="H598" s="1" t="s">
        <v>1538</v>
      </c>
      <c r="K598" s="1" t="s">
        <v>740</v>
      </c>
      <c r="L598" s="12" t="s">
        <v>1996</v>
      </c>
      <c r="M598" s="4">
        <v>2238</v>
      </c>
      <c r="N598" s="1" t="str">
        <f>+Tabla15[[#This Row],[NOMBRE DE LA CAUSA 2017]]</f>
        <v>NO RECONOCIMIENTO DE INTERESES SOBRE AUXILIO DE CESANTIAS</v>
      </c>
    </row>
    <row r="599" spans="1:14" ht="15" customHeight="1" x14ac:dyDescent="0.25">
      <c r="A599" s="1">
        <f>+Tabla15[[#This Row],[1]]</f>
        <v>597</v>
      </c>
      <c r="B599" s="1" t="s">
        <v>1997</v>
      </c>
      <c r="C599" s="1">
        <v>1</v>
      </c>
      <c r="D599" s="1">
        <f>+IF(Tabla15[[#This Row],[NOMBRE DE LA CAUSA 2018]]=0,0,1)</f>
        <v>1</v>
      </c>
      <c r="E599" s="1">
        <f>+E598+Tabla15[[#This Row],[NOMBRE DE LA CAUSA 2019]]</f>
        <v>597</v>
      </c>
      <c r="F599" s="1">
        <f>+Tabla15[[#This Row],[0]]*Tabla15[[#This Row],[NOMBRE DE LA CAUSA 2019]]</f>
        <v>597</v>
      </c>
      <c r="G599" s="6" t="s">
        <v>743</v>
      </c>
      <c r="I599" s="6"/>
      <c r="J599" s="6" t="s">
        <v>744</v>
      </c>
      <c r="K599" s="6" t="s">
        <v>740</v>
      </c>
      <c r="L599" s="10" t="s">
        <v>1998</v>
      </c>
      <c r="M599" s="4">
        <v>645</v>
      </c>
      <c r="N599" s="1" t="str">
        <f>+Tabla15[[#This Row],[NOMBRE DE LA CAUSA 2017]]</f>
        <v>NO RECONOCIMIENTO DE LA BONIFICACION POR COMPENSACION</v>
      </c>
    </row>
    <row r="600" spans="1:14" ht="15" customHeight="1" x14ac:dyDescent="0.25">
      <c r="A600" s="1">
        <f>+Tabla15[[#This Row],[1]]</f>
        <v>598</v>
      </c>
      <c r="B600" s="1" t="s">
        <v>1999</v>
      </c>
      <c r="C600" s="1">
        <v>1</v>
      </c>
      <c r="D600" s="1">
        <f>+IF(Tabla15[[#This Row],[NOMBRE DE LA CAUSA 2018]]=0,0,1)</f>
        <v>1</v>
      </c>
      <c r="E600" s="1">
        <f>+E599+Tabla15[[#This Row],[NOMBRE DE LA CAUSA 2019]]</f>
        <v>598</v>
      </c>
      <c r="F600" s="1">
        <f>+Tabla15[[#This Row],[0]]*Tabla15[[#This Row],[NOMBRE DE LA CAUSA 2019]]</f>
        <v>598</v>
      </c>
      <c r="G600" s="6" t="s">
        <v>743</v>
      </c>
      <c r="I600" s="6"/>
      <c r="J600" s="6" t="s">
        <v>744</v>
      </c>
      <c r="K600" s="6" t="s">
        <v>740</v>
      </c>
      <c r="L600" s="7" t="s">
        <v>2000</v>
      </c>
      <c r="M600" s="4">
        <v>25</v>
      </c>
      <c r="N600" s="1" t="str">
        <f>+Tabla15[[#This Row],[NOMBRE DE LA CAUSA 2017]]</f>
        <v>NO RECONOCIMIENTO DE LA INDEXACION Y REAJUSTE DE LA ASIGNACION DE RETIRO</v>
      </c>
    </row>
    <row r="601" spans="1:14" ht="15" customHeight="1" x14ac:dyDescent="0.25">
      <c r="A601" s="1">
        <f>+Tabla15[[#This Row],[1]]</f>
        <v>599</v>
      </c>
      <c r="B601" s="1" t="s">
        <v>2001</v>
      </c>
      <c r="C601" s="1">
        <v>1</v>
      </c>
      <c r="D601" s="1">
        <f>+IF(Tabla15[[#This Row],[NOMBRE DE LA CAUSA 2018]]=0,0,1)</f>
        <v>1</v>
      </c>
      <c r="E601" s="1">
        <f>+E600+Tabla15[[#This Row],[NOMBRE DE LA CAUSA 2019]]</f>
        <v>599</v>
      </c>
      <c r="F601" s="1">
        <f>+Tabla15[[#This Row],[0]]*Tabla15[[#This Row],[NOMBRE DE LA CAUSA 2019]]</f>
        <v>599</v>
      </c>
      <c r="G601" s="6" t="s">
        <v>781</v>
      </c>
      <c r="H601" s="1" t="s">
        <v>1430</v>
      </c>
      <c r="K601" s="1" t="s">
        <v>740</v>
      </c>
      <c r="L601" s="1" t="s">
        <v>2002</v>
      </c>
      <c r="M601" s="4">
        <v>2226</v>
      </c>
      <c r="N601" s="1" t="str">
        <f>+Tabla15[[#This Row],[NOMBRE DE LA CAUSA 2017]]</f>
        <v>NO RECONOCIMIENTO DE LA INDEXACION Y REAJUSTE DE LA PENSION DE INVALIDEZ</v>
      </c>
    </row>
    <row r="602" spans="1:14" ht="15" customHeight="1" x14ac:dyDescent="0.25">
      <c r="A602" s="1">
        <f>+Tabla15[[#This Row],[1]]</f>
        <v>600</v>
      </c>
      <c r="B602" s="1" t="s">
        <v>2003</v>
      </c>
      <c r="C602" s="1">
        <v>1</v>
      </c>
      <c r="D602" s="1">
        <f>+IF(Tabla15[[#This Row],[NOMBRE DE LA CAUSA 2018]]=0,0,1)</f>
        <v>1</v>
      </c>
      <c r="E602" s="1">
        <f>+E601+Tabla15[[#This Row],[NOMBRE DE LA CAUSA 2019]]</f>
        <v>600</v>
      </c>
      <c r="F602" s="1">
        <f>+Tabla15[[#This Row],[0]]*Tabla15[[#This Row],[NOMBRE DE LA CAUSA 2019]]</f>
        <v>600</v>
      </c>
      <c r="G602" s="6" t="s">
        <v>781</v>
      </c>
      <c r="H602" s="6" t="s">
        <v>1430</v>
      </c>
      <c r="I602" s="6"/>
      <c r="J602" s="6"/>
      <c r="K602" s="6" t="s">
        <v>740</v>
      </c>
      <c r="L602" s="1" t="s">
        <v>2004</v>
      </c>
      <c r="M602" s="4">
        <v>2227</v>
      </c>
      <c r="N602" s="1" t="str">
        <f>+Tabla15[[#This Row],[NOMBRE DE LA CAUSA 2017]]</f>
        <v>NO RECONOCIMIENTO DE LA INDEXACION Y REAJUSTE DE LA PENSION DE SOBREVIVIENTE</v>
      </c>
    </row>
    <row r="603" spans="1:14" ht="15" customHeight="1" x14ac:dyDescent="0.25">
      <c r="A603" s="1">
        <f>+Tabla15[[#This Row],[1]]</f>
        <v>601</v>
      </c>
      <c r="B603" s="6" t="s">
        <v>2005</v>
      </c>
      <c r="C603" s="1">
        <v>1</v>
      </c>
      <c r="D603" s="1">
        <f>+IF(Tabla15[[#This Row],[NOMBRE DE LA CAUSA 2018]]=0,0,1)</f>
        <v>1</v>
      </c>
      <c r="E603" s="1">
        <f>+E602+Tabla15[[#This Row],[NOMBRE DE LA CAUSA 2019]]</f>
        <v>601</v>
      </c>
      <c r="F603" s="1">
        <f>+Tabla15[[#This Row],[0]]*Tabla15[[#This Row],[NOMBRE DE LA CAUSA 2019]]</f>
        <v>601</v>
      </c>
      <c r="G603" s="6" t="s">
        <v>781</v>
      </c>
      <c r="H603" s="1" t="s">
        <v>1430</v>
      </c>
      <c r="I603" s="6"/>
      <c r="J603" s="6"/>
      <c r="K603" s="6" t="s">
        <v>740</v>
      </c>
      <c r="L603" s="7" t="s">
        <v>2006</v>
      </c>
      <c r="M603" s="4">
        <v>2225</v>
      </c>
      <c r="N603" s="1" t="str">
        <f>+Tabla15[[#This Row],[NOMBRE DE LA CAUSA 2017]]</f>
        <v>NO RECONOCIMIENTO DE LA INDEXACION Y REAJUSTE DE LA PENSION DE VEJEZ</v>
      </c>
    </row>
    <row r="604" spans="1:14" ht="15" customHeight="1" x14ac:dyDescent="0.25">
      <c r="A604" s="1">
        <f>+Tabla15[[#This Row],[1]]</f>
        <v>602</v>
      </c>
      <c r="B604" s="5" t="s">
        <v>2007</v>
      </c>
      <c r="C604" s="1">
        <v>1</v>
      </c>
      <c r="D604" s="1">
        <f>+IF(Tabla15[[#This Row],[NOMBRE DE LA CAUSA 2018]]=0,0,1)</f>
        <v>1</v>
      </c>
      <c r="E604" s="1">
        <f>+E603+Tabla15[[#This Row],[NOMBRE DE LA CAUSA 2019]]</f>
        <v>602</v>
      </c>
      <c r="F604" s="1">
        <f>+Tabla15[[#This Row],[0]]*Tabla15[[#This Row],[NOMBRE DE LA CAUSA 2019]]</f>
        <v>602</v>
      </c>
      <c r="G604" s="6" t="s">
        <v>738</v>
      </c>
      <c r="I604" s="5" t="s">
        <v>41</v>
      </c>
      <c r="K604" s="5" t="s">
        <v>740</v>
      </c>
      <c r="L604" s="10" t="s">
        <v>2008</v>
      </c>
      <c r="M604" s="30">
        <v>2352</v>
      </c>
      <c r="N604" s="1" t="str">
        <f>+Tabla15[[#This Row],[NOMBRE DE LA CAUSA 2017]]</f>
        <v>NO RECONOCIMIENTO DE LA INDEXACION Y REAJUSTE DE PENSION SUSTITUTIVA</v>
      </c>
    </row>
    <row r="605" spans="1:14" ht="15" customHeight="1" x14ac:dyDescent="0.25">
      <c r="A605" s="1">
        <f>+Tabla15[[#This Row],[1]]</f>
        <v>603</v>
      </c>
      <c r="B605" s="8" t="s">
        <v>2009</v>
      </c>
      <c r="C605" s="1">
        <v>1</v>
      </c>
      <c r="D605" s="1">
        <f>+IF(Tabla15[[#This Row],[NOMBRE DE LA CAUSA 2018]]=0,0,1)</f>
        <v>1</v>
      </c>
      <c r="E605" s="1">
        <f>+E604+Tabla15[[#This Row],[NOMBRE DE LA CAUSA 2019]]</f>
        <v>603</v>
      </c>
      <c r="F605" s="1">
        <f>+Tabla15[[#This Row],[0]]*Tabla15[[#This Row],[NOMBRE DE LA CAUSA 2019]]</f>
        <v>603</v>
      </c>
      <c r="G605" s="8" t="s">
        <v>743</v>
      </c>
      <c r="I605" s="6"/>
      <c r="J605" s="6" t="s">
        <v>744</v>
      </c>
      <c r="K605" s="6" t="s">
        <v>740</v>
      </c>
      <c r="L605" s="10" t="s">
        <v>2010</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2011</v>
      </c>
      <c r="C606" s="1">
        <v>1</v>
      </c>
      <c r="D606" s="1">
        <f>+IF(Tabla15[[#This Row],[NOMBRE DE LA CAUSA 2018]]=0,0,1)</f>
        <v>1</v>
      </c>
      <c r="E606" s="1">
        <f>+E605+Tabla15[[#This Row],[NOMBRE DE LA CAUSA 2019]]</f>
        <v>604</v>
      </c>
      <c r="F606" s="1">
        <f>+Tabla15[[#This Row],[0]]*Tabla15[[#This Row],[NOMBRE DE LA CAUSA 2019]]</f>
        <v>604</v>
      </c>
      <c r="G606" s="6" t="s">
        <v>781</v>
      </c>
      <c r="H606" s="1" t="s">
        <v>1409</v>
      </c>
      <c r="K606" s="1" t="s">
        <v>740</v>
      </c>
      <c r="L606" s="5" t="s">
        <v>2012</v>
      </c>
      <c r="M606" s="4">
        <v>2275</v>
      </c>
      <c r="N606" s="1" t="str">
        <f>+Tabla15[[#This Row],[NOMBRE DE LA CAUSA 2017]]</f>
        <v>NO RECONOCIMIENTO DE PAGO DE INCAPACIDAD MEDICA</v>
      </c>
    </row>
    <row r="607" spans="1:14" ht="15" customHeight="1" x14ac:dyDescent="0.25">
      <c r="A607" s="1">
        <f>+Tabla15[[#This Row],[1]]</f>
        <v>605</v>
      </c>
      <c r="B607" s="27" t="s">
        <v>2013</v>
      </c>
      <c r="C607" s="1">
        <v>1</v>
      </c>
      <c r="D607" s="1">
        <f>+IF(Tabla15[[#This Row],[NOMBRE DE LA CAUSA 2018]]=0,0,1)</f>
        <v>1</v>
      </c>
      <c r="E607" s="1">
        <f>+E606+Tabla15[[#This Row],[NOMBRE DE LA CAUSA 2019]]</f>
        <v>605</v>
      </c>
      <c r="F607" s="1">
        <f>+Tabla15[[#This Row],[0]]*Tabla15[[#This Row],[NOMBRE DE LA CAUSA 2019]]</f>
        <v>605</v>
      </c>
      <c r="G607" s="6" t="s">
        <v>743</v>
      </c>
      <c r="J607" s="1" t="s">
        <v>744</v>
      </c>
      <c r="K607" s="1" t="s">
        <v>740</v>
      </c>
      <c r="L607" s="1" t="s">
        <v>2014</v>
      </c>
      <c r="M607" s="4">
        <v>391</v>
      </c>
      <c r="N607" s="1" t="str">
        <f>+Tabla15[[#This Row],[NOMBRE DE LA CAUSA 2017]]</f>
        <v>NO RECONOCIMIENTO DE PENSION DE INVALIDEZ</v>
      </c>
    </row>
    <row r="608" spans="1:14" ht="15" customHeight="1" x14ac:dyDescent="0.25">
      <c r="A608" s="1">
        <f>+Tabla15[[#This Row],[1]]</f>
        <v>606</v>
      </c>
      <c r="B608" s="27" t="s">
        <v>2015</v>
      </c>
      <c r="C608" s="1">
        <v>1</v>
      </c>
      <c r="D608" s="1">
        <f>+IF(Tabla15[[#This Row],[NOMBRE DE LA CAUSA 2018]]=0,0,1)</f>
        <v>1</v>
      </c>
      <c r="E608" s="1">
        <f>+E607+Tabla15[[#This Row],[NOMBRE DE LA CAUSA 2019]]</f>
        <v>606</v>
      </c>
      <c r="F608" s="1">
        <f>+Tabla15[[#This Row],[0]]*Tabla15[[#This Row],[NOMBRE DE LA CAUSA 2019]]</f>
        <v>606</v>
      </c>
      <c r="G608" s="6" t="s">
        <v>743</v>
      </c>
      <c r="I608" s="6"/>
      <c r="J608" s="6" t="s">
        <v>744</v>
      </c>
      <c r="K608" s="6" t="s">
        <v>740</v>
      </c>
      <c r="L608" s="5" t="s">
        <v>2016</v>
      </c>
      <c r="M608" s="4">
        <v>484</v>
      </c>
      <c r="N608" s="1" t="str">
        <f>+Tabla15[[#This Row],[NOMBRE DE LA CAUSA 2017]]</f>
        <v>NO RECONOCIMIENTO DE PENSION DE SOBREVIVIENTE</v>
      </c>
    </row>
    <row r="609" spans="1:14" ht="15" customHeight="1" x14ac:dyDescent="0.25">
      <c r="A609" s="1">
        <f>+Tabla15[[#This Row],[1]]</f>
        <v>607</v>
      </c>
      <c r="B609" s="5" t="s">
        <v>2017</v>
      </c>
      <c r="C609" s="1">
        <v>1</v>
      </c>
      <c r="D609" s="1">
        <f>+IF(Tabla15[[#This Row],[NOMBRE DE LA CAUSA 2018]]=0,0,1)</f>
        <v>1</v>
      </c>
      <c r="E609" s="1">
        <f>+E608+Tabla15[[#This Row],[NOMBRE DE LA CAUSA 2019]]</f>
        <v>607</v>
      </c>
      <c r="F609" s="1">
        <f>+Tabla15[[#This Row],[0]]*Tabla15[[#This Row],[NOMBRE DE LA CAUSA 2019]]</f>
        <v>607</v>
      </c>
      <c r="G609" s="6" t="s">
        <v>743</v>
      </c>
      <c r="I609" s="6"/>
      <c r="J609" s="1" t="s">
        <v>744</v>
      </c>
      <c r="K609" s="1" t="s">
        <v>740</v>
      </c>
      <c r="L609" s="7" t="s">
        <v>2018</v>
      </c>
      <c r="M609" s="4">
        <v>21</v>
      </c>
      <c r="N609" s="1" t="str">
        <f>+Tabla15[[#This Row],[NOMBRE DE LA CAUSA 2017]]</f>
        <v>NO RECONOCIMIENTO DE PENSION DE VEJEZ</v>
      </c>
    </row>
    <row r="610" spans="1:14" ht="15" customHeight="1" x14ac:dyDescent="0.25">
      <c r="A610" s="1">
        <f>+Tabla15[[#This Row],[1]]</f>
        <v>608</v>
      </c>
      <c r="B610" s="6" t="s">
        <v>2019</v>
      </c>
      <c r="C610" s="1">
        <v>1</v>
      </c>
      <c r="D610" s="1">
        <f>+IF(Tabla15[[#This Row],[NOMBRE DE LA CAUSA 2018]]=0,0,1)</f>
        <v>1</v>
      </c>
      <c r="E610" s="1">
        <f>+E609+Tabla15[[#This Row],[NOMBRE DE LA CAUSA 2019]]</f>
        <v>608</v>
      </c>
      <c r="F610" s="1">
        <f>+Tabla15[[#This Row],[0]]*Tabla15[[#This Row],[NOMBRE DE LA CAUSA 2019]]</f>
        <v>608</v>
      </c>
      <c r="G610" s="6" t="s">
        <v>743</v>
      </c>
      <c r="I610" s="6"/>
      <c r="J610" s="6" t="s">
        <v>744</v>
      </c>
      <c r="K610" s="6" t="s">
        <v>740</v>
      </c>
      <c r="L610" s="7" t="s">
        <v>2020</v>
      </c>
      <c r="M610" s="4">
        <v>853</v>
      </c>
      <c r="N610" s="1" t="str">
        <f>+Tabla15[[#This Row],[NOMBRE DE LA CAUSA 2017]]</f>
        <v>NO RECONOCIMIENTO DE PENSION FAMILIAR</v>
      </c>
    </row>
    <row r="611" spans="1:14" ht="15" customHeight="1" x14ac:dyDescent="0.25">
      <c r="A611" s="1">
        <f>+Tabla15[[#This Row],[1]]</f>
        <v>609</v>
      </c>
      <c r="B611" s="5" t="s">
        <v>2021</v>
      </c>
      <c r="C611" s="1">
        <v>1</v>
      </c>
      <c r="D611" s="1">
        <f>+IF(Tabla15[[#This Row],[NOMBRE DE LA CAUSA 2018]]=0,0,1)</f>
        <v>1</v>
      </c>
      <c r="E611" s="1">
        <f>+E610+Tabla15[[#This Row],[NOMBRE DE LA CAUSA 2019]]</f>
        <v>609</v>
      </c>
      <c r="F611" s="1">
        <f>+Tabla15[[#This Row],[0]]*Tabla15[[#This Row],[NOMBRE DE LA CAUSA 2019]]</f>
        <v>609</v>
      </c>
      <c r="G611" s="8" t="s">
        <v>743</v>
      </c>
      <c r="I611" s="8" t="s">
        <v>2022</v>
      </c>
      <c r="J611" s="6" t="s">
        <v>744</v>
      </c>
      <c r="K611" s="6" t="s">
        <v>740</v>
      </c>
      <c r="L611" s="5" t="s">
        <v>2023</v>
      </c>
      <c r="M611" s="4">
        <v>39</v>
      </c>
      <c r="N611" s="1" t="str">
        <f>+Tabla15[[#This Row],[NOMBRE DE LA CAUSA 2017]]</f>
        <v>NO RECONOCIMIENTO DE PENSION SUSTITUTIVA</v>
      </c>
    </row>
    <row r="612" spans="1:14" ht="15" customHeight="1" x14ac:dyDescent="0.25">
      <c r="A612" s="1">
        <f>+Tabla15[[#This Row],[1]]</f>
        <v>610</v>
      </c>
      <c r="B612" s="6" t="s">
        <v>2024</v>
      </c>
      <c r="C612" s="1">
        <v>1</v>
      </c>
      <c r="D612" s="1">
        <f>+IF(Tabla15[[#This Row],[NOMBRE DE LA CAUSA 2018]]=0,0,1)</f>
        <v>1</v>
      </c>
      <c r="E612" s="1">
        <f>+E611+Tabla15[[#This Row],[NOMBRE DE LA CAUSA 2019]]</f>
        <v>610</v>
      </c>
      <c r="F612" s="1">
        <f>+Tabla15[[#This Row],[0]]*Tabla15[[#This Row],[NOMBRE DE LA CAUSA 2019]]</f>
        <v>610</v>
      </c>
      <c r="G612" s="6" t="s">
        <v>781</v>
      </c>
      <c r="H612" s="1" t="s">
        <v>1558</v>
      </c>
      <c r="I612" s="6"/>
      <c r="K612" s="1" t="s">
        <v>740</v>
      </c>
      <c r="L612" s="1" t="s">
        <v>2025</v>
      </c>
      <c r="M612" s="4">
        <v>2260</v>
      </c>
      <c r="N612" s="1" t="str">
        <f>+Tabla15[[#This Row],[NOMBRE DE LA CAUSA 2017]]</f>
        <v>NO RECONOCIMIENTO DE PRESTACIONES SOCIALES</v>
      </c>
    </row>
    <row r="613" spans="1:14" ht="15" customHeight="1" x14ac:dyDescent="0.25">
      <c r="A613" s="1">
        <f>+Tabla15[[#This Row],[1]]</f>
        <v>611</v>
      </c>
      <c r="B613" s="1" t="s">
        <v>2026</v>
      </c>
      <c r="C613" s="1">
        <v>1</v>
      </c>
      <c r="D613" s="1">
        <f>+IF(Tabla15[[#This Row],[NOMBRE DE LA CAUSA 2018]]=0,0,1)</f>
        <v>1</v>
      </c>
      <c r="E613" s="1">
        <f>+E612+Tabla15[[#This Row],[NOMBRE DE LA CAUSA 2019]]</f>
        <v>611</v>
      </c>
      <c r="F613" s="1">
        <f>+Tabla15[[#This Row],[0]]*Tabla15[[#This Row],[NOMBRE DE LA CAUSA 2019]]</f>
        <v>611</v>
      </c>
      <c r="G613" s="6" t="s">
        <v>743</v>
      </c>
      <c r="I613" s="6"/>
      <c r="J613" s="6" t="s">
        <v>744</v>
      </c>
      <c r="K613" s="6" t="s">
        <v>740</v>
      </c>
      <c r="L613" s="1" t="s">
        <v>2027</v>
      </c>
      <c r="M613" s="4">
        <v>32</v>
      </c>
      <c r="N613" s="1" t="str">
        <f>+Tabla15[[#This Row],[NOMBRE DE LA CAUSA 2017]]</f>
        <v>NO RECONOCIMIENTO DE PRIMA DE ACTIVIDAD</v>
      </c>
    </row>
    <row r="614" spans="1:14" ht="15" customHeight="1" x14ac:dyDescent="0.25">
      <c r="A614" s="1">
        <f>+Tabla15[[#This Row],[1]]</f>
        <v>612</v>
      </c>
      <c r="B614" s="6" t="s">
        <v>2028</v>
      </c>
      <c r="C614" s="1">
        <v>1</v>
      </c>
      <c r="D614" s="1">
        <f>+IF(Tabla15[[#This Row],[NOMBRE DE LA CAUSA 2018]]=0,0,1)</f>
        <v>1</v>
      </c>
      <c r="E614" s="1">
        <f>+E613+Tabla15[[#This Row],[NOMBRE DE LA CAUSA 2019]]</f>
        <v>612</v>
      </c>
      <c r="F614" s="1">
        <f>+Tabla15[[#This Row],[0]]*Tabla15[[#This Row],[NOMBRE DE LA CAUSA 2019]]</f>
        <v>612</v>
      </c>
      <c r="G614" s="6" t="s">
        <v>743</v>
      </c>
      <c r="I614" s="6"/>
      <c r="J614" s="6" t="s">
        <v>744</v>
      </c>
      <c r="K614" s="6" t="s">
        <v>740</v>
      </c>
      <c r="L614" s="1" t="s">
        <v>2029</v>
      </c>
      <c r="M614" s="4">
        <v>30</v>
      </c>
      <c r="N614" s="1" t="str">
        <f>+Tabla15[[#This Row],[NOMBRE DE LA CAUSA 2017]]</f>
        <v>NO RECONOCIMIENTO DE PRIMA DE ACTUALIZACION</v>
      </c>
    </row>
    <row r="615" spans="1:14" ht="15" customHeight="1" x14ac:dyDescent="0.25">
      <c r="A615" s="1">
        <f>+Tabla15[[#This Row],[1]]</f>
        <v>613</v>
      </c>
      <c r="B615" s="6" t="s">
        <v>2030</v>
      </c>
      <c r="C615" s="1">
        <v>1</v>
      </c>
      <c r="D615" s="1">
        <f>+IF(Tabla15[[#This Row],[NOMBRE DE LA CAUSA 2018]]=0,0,1)</f>
        <v>1</v>
      </c>
      <c r="E615" s="1">
        <f>+E614+Tabla15[[#This Row],[NOMBRE DE LA CAUSA 2019]]</f>
        <v>613</v>
      </c>
      <c r="F615" s="1">
        <f>+Tabla15[[#This Row],[0]]*Tabla15[[#This Row],[NOMBRE DE LA CAUSA 2019]]</f>
        <v>613</v>
      </c>
      <c r="G615" s="6" t="s">
        <v>743</v>
      </c>
      <c r="I615" s="6"/>
      <c r="J615" s="6" t="s">
        <v>744</v>
      </c>
      <c r="K615" s="6" t="s">
        <v>740</v>
      </c>
      <c r="L615" s="7" t="s">
        <v>2031</v>
      </c>
      <c r="M615" s="4">
        <v>487</v>
      </c>
      <c r="N615" s="1" t="str">
        <f>+Tabla15[[#This Row],[NOMBRE DE LA CAUSA 2017]]</f>
        <v>NO RECONOCIMIENTO DE PRIMA DE ANTIGUEDAD</v>
      </c>
    </row>
    <row r="616" spans="1:14" ht="15" customHeight="1" x14ac:dyDescent="0.25">
      <c r="A616" s="1">
        <f>+Tabla15[[#This Row],[1]]</f>
        <v>614</v>
      </c>
      <c r="B616" s="1" t="s">
        <v>2032</v>
      </c>
      <c r="C616" s="1">
        <v>1</v>
      </c>
      <c r="D616" s="1">
        <f>+IF(Tabla15[[#This Row],[NOMBRE DE LA CAUSA 2018]]=0,0,1)</f>
        <v>1</v>
      </c>
      <c r="E616" s="1">
        <f>+E615+Tabla15[[#This Row],[NOMBRE DE LA CAUSA 2019]]</f>
        <v>614</v>
      </c>
      <c r="F616" s="1">
        <f>+Tabla15[[#This Row],[0]]*Tabla15[[#This Row],[NOMBRE DE LA CAUSA 2019]]</f>
        <v>614</v>
      </c>
      <c r="G616" s="6" t="s">
        <v>781</v>
      </c>
      <c r="H616" s="1" t="s">
        <v>1462</v>
      </c>
      <c r="I616" s="6"/>
      <c r="J616" s="6"/>
      <c r="K616" s="6" t="s">
        <v>740</v>
      </c>
      <c r="L616" s="1" t="s">
        <v>2033</v>
      </c>
      <c r="M616" s="4">
        <v>2245</v>
      </c>
      <c r="N616" s="1" t="str">
        <f>+Tabla15[[#This Row],[NOMBRE DE LA CAUSA 2017]]</f>
        <v>NO RECONOCIMIENTO DE PRIMA DE SERVICIOS</v>
      </c>
    </row>
    <row r="617" spans="1:14" ht="15" customHeight="1" x14ac:dyDescent="0.25">
      <c r="A617" s="1">
        <f>+Tabla15[[#This Row],[1]]</f>
        <v>615</v>
      </c>
      <c r="B617" s="1" t="s">
        <v>2034</v>
      </c>
      <c r="C617" s="1">
        <v>1</v>
      </c>
      <c r="D617" s="1">
        <f>+IF(Tabla15[[#This Row],[NOMBRE DE LA CAUSA 2018]]=0,0,1)</f>
        <v>1</v>
      </c>
      <c r="E617" s="1">
        <f>+E616+Tabla15[[#This Row],[NOMBRE DE LA CAUSA 2019]]</f>
        <v>615</v>
      </c>
      <c r="F617" s="1">
        <f>+Tabla15[[#This Row],[0]]*Tabla15[[#This Row],[NOMBRE DE LA CAUSA 2019]]</f>
        <v>615</v>
      </c>
      <c r="G617" s="6" t="s">
        <v>743</v>
      </c>
      <c r="I617" s="6"/>
      <c r="J617" s="6" t="s">
        <v>744</v>
      </c>
      <c r="K617" s="6" t="s">
        <v>740</v>
      </c>
      <c r="L617" s="1" t="s">
        <v>2035</v>
      </c>
      <c r="M617" s="4">
        <v>33</v>
      </c>
      <c r="N617" s="1" t="str">
        <f>+Tabla15[[#This Row],[NOMBRE DE LA CAUSA 2017]]</f>
        <v>NO RECONOCIMIENTO DE PRIMA TECNICA</v>
      </c>
    </row>
    <row r="618" spans="1:14" ht="15" customHeight="1" x14ac:dyDescent="0.25">
      <c r="A618" s="1">
        <f>+Tabla15[[#This Row],[1]]</f>
        <v>616</v>
      </c>
      <c r="B618" s="6" t="s">
        <v>2036</v>
      </c>
      <c r="C618" s="1">
        <v>1</v>
      </c>
      <c r="D618" s="1">
        <f>+IF(Tabla15[[#This Row],[NOMBRE DE LA CAUSA 2018]]=0,0,1)</f>
        <v>1</v>
      </c>
      <c r="E618" s="1">
        <f>+E617+Tabla15[[#This Row],[NOMBRE DE LA CAUSA 2019]]</f>
        <v>616</v>
      </c>
      <c r="F618" s="1">
        <f>+Tabla15[[#This Row],[0]]*Tabla15[[#This Row],[NOMBRE DE LA CAUSA 2019]]</f>
        <v>616</v>
      </c>
      <c r="G618" s="6" t="s">
        <v>781</v>
      </c>
      <c r="H618" s="1" t="s">
        <v>1467</v>
      </c>
      <c r="I618" s="6"/>
      <c r="J618" s="6"/>
      <c r="K618" s="6" t="s">
        <v>740</v>
      </c>
      <c r="L618" s="1" t="s">
        <v>2037</v>
      </c>
      <c r="M618" s="4">
        <v>2231</v>
      </c>
      <c r="N618" s="1" t="str">
        <f>+Tabla15[[#This Row],[NOMBRE DE LA CAUSA 2017]]</f>
        <v>NO RECONOCIMIENTO DE REAJUSTE DE LA PENSION POR LEY 4 DE 1992</v>
      </c>
    </row>
    <row r="619" spans="1:14" ht="15" customHeight="1" x14ac:dyDescent="0.25">
      <c r="A619" s="1">
        <f>+Tabla15[[#This Row],[1]]</f>
        <v>617</v>
      </c>
      <c r="B619" s="1" t="s">
        <v>2038</v>
      </c>
      <c r="C619" s="1">
        <v>1</v>
      </c>
      <c r="D619" s="1">
        <f>+IF(Tabla15[[#This Row],[NOMBRE DE LA CAUSA 2018]]=0,0,1)</f>
        <v>1</v>
      </c>
      <c r="E619" s="1">
        <f>+E618+Tabla15[[#This Row],[NOMBRE DE LA CAUSA 2019]]</f>
        <v>617</v>
      </c>
      <c r="F619" s="1">
        <f>+Tabla15[[#This Row],[0]]*Tabla15[[#This Row],[NOMBRE DE LA CAUSA 2019]]</f>
        <v>617</v>
      </c>
      <c r="G619" s="6" t="s">
        <v>743</v>
      </c>
      <c r="J619" s="1" t="s">
        <v>744</v>
      </c>
      <c r="K619" s="1" t="s">
        <v>740</v>
      </c>
      <c r="L619" s="1" t="s">
        <v>2039</v>
      </c>
      <c r="M619" s="4">
        <v>468</v>
      </c>
      <c r="N619" s="1" t="str">
        <f>+Tabla15[[#This Row],[NOMBRE DE LA CAUSA 2017]]</f>
        <v>NO RECONOCIMIENTO DE REAJUSTE O NIVELACION SALARIAL</v>
      </c>
    </row>
    <row r="620" spans="1:14" ht="15" customHeight="1" x14ac:dyDescent="0.25">
      <c r="A620" s="1">
        <f>+Tabla15[[#This Row],[1]]</f>
        <v>618</v>
      </c>
      <c r="B620" s="8" t="s">
        <v>2040</v>
      </c>
      <c r="C620" s="1">
        <v>1</v>
      </c>
      <c r="D620" s="1">
        <f>+IF(Tabla15[[#This Row],[NOMBRE DE LA CAUSA 2018]]=0,0,1)</f>
        <v>1</v>
      </c>
      <c r="E620" s="1">
        <f>+E619+Tabla15[[#This Row],[NOMBRE DE LA CAUSA 2019]]</f>
        <v>618</v>
      </c>
      <c r="F620" s="1">
        <f>+Tabla15[[#This Row],[0]]*Tabla15[[#This Row],[NOMBRE DE LA CAUSA 2019]]</f>
        <v>618</v>
      </c>
      <c r="G620" s="8" t="s">
        <v>743</v>
      </c>
      <c r="H620" s="6"/>
      <c r="I620" s="6"/>
      <c r="J620" s="6" t="s">
        <v>744</v>
      </c>
      <c r="K620" s="6" t="s">
        <v>740</v>
      </c>
      <c r="L620" s="5" t="s">
        <v>2041</v>
      </c>
      <c r="M620" s="4">
        <v>713</v>
      </c>
      <c r="N620" s="1" t="str">
        <f>+Tabla15[[#This Row],[NOMBRE DE LA CAUSA 2017]]</f>
        <v>NO RECONOCIMIENTO DE REGALIAS</v>
      </c>
    </row>
    <row r="621" spans="1:14" ht="15" customHeight="1" x14ac:dyDescent="0.25">
      <c r="A621" s="1">
        <f>+Tabla15[[#This Row],[1]]</f>
        <v>619</v>
      </c>
      <c r="B621" s="6" t="s">
        <v>2042</v>
      </c>
      <c r="C621" s="1">
        <v>1</v>
      </c>
      <c r="D621" s="1">
        <f>+IF(Tabla15[[#This Row],[NOMBRE DE LA CAUSA 2018]]=0,0,1)</f>
        <v>1</v>
      </c>
      <c r="E621" s="1">
        <f>+E620+Tabla15[[#This Row],[NOMBRE DE LA CAUSA 2019]]</f>
        <v>619</v>
      </c>
      <c r="F621" s="1">
        <f>+Tabla15[[#This Row],[0]]*Tabla15[[#This Row],[NOMBRE DE LA CAUSA 2019]]</f>
        <v>619</v>
      </c>
      <c r="G621" s="6" t="s">
        <v>781</v>
      </c>
      <c r="H621" s="1" t="s">
        <v>2043</v>
      </c>
      <c r="I621" s="6"/>
      <c r="J621" s="6"/>
      <c r="K621" s="6" t="s">
        <v>740</v>
      </c>
      <c r="L621" s="1" t="s">
        <v>2044</v>
      </c>
      <c r="M621" s="4">
        <v>2220</v>
      </c>
      <c r="N621" s="1" t="str">
        <f>+Tabla15[[#This Row],[NOMBRE DE LA CAUSA 2017]]</f>
        <v>NO RECONOCIMIENTO DE RETROACTIVO DE PENSION DE INVALIDEZ</v>
      </c>
    </row>
    <row r="622" spans="1:14" ht="15" customHeight="1" x14ac:dyDescent="0.25">
      <c r="A622" s="1">
        <f>+Tabla15[[#This Row],[1]]</f>
        <v>620</v>
      </c>
      <c r="B622" s="8" t="s">
        <v>2045</v>
      </c>
      <c r="C622" s="1">
        <v>1</v>
      </c>
      <c r="D622" s="1">
        <f>+IF(Tabla15[[#This Row],[NOMBRE DE LA CAUSA 2018]]=0,0,1)</f>
        <v>1</v>
      </c>
      <c r="E622" s="1">
        <f>+E621+Tabla15[[#This Row],[NOMBRE DE LA CAUSA 2019]]</f>
        <v>620</v>
      </c>
      <c r="F622" s="1">
        <f>+Tabla15[[#This Row],[0]]*Tabla15[[#This Row],[NOMBRE DE LA CAUSA 2019]]</f>
        <v>620</v>
      </c>
      <c r="G622" s="6" t="s">
        <v>738</v>
      </c>
      <c r="I622" s="8" t="s">
        <v>41</v>
      </c>
      <c r="J622" s="6"/>
      <c r="K622" s="8" t="s">
        <v>740</v>
      </c>
      <c r="L622" s="5" t="s">
        <v>2046</v>
      </c>
      <c r="M622" s="30">
        <v>2349</v>
      </c>
      <c r="N622" s="1" t="str">
        <f>+Tabla15[[#This Row],[NOMBRE DE LA CAUSA 2017]]</f>
        <v>NO RECONOCIMIENTO DE RETROACTIVO DE PENSION DE SOBREVIVIENTE</v>
      </c>
    </row>
    <row r="623" spans="1:14" ht="15" customHeight="1" x14ac:dyDescent="0.25">
      <c r="A623" s="1">
        <f>+Tabla15[[#This Row],[1]]</f>
        <v>621</v>
      </c>
      <c r="B623" s="1" t="s">
        <v>2047</v>
      </c>
      <c r="C623" s="1">
        <v>1</v>
      </c>
      <c r="D623" s="1">
        <f>+IF(Tabla15[[#This Row],[NOMBRE DE LA CAUSA 2018]]=0,0,1)</f>
        <v>1</v>
      </c>
      <c r="E623" s="1">
        <f>+E622+Tabla15[[#This Row],[NOMBRE DE LA CAUSA 2019]]</f>
        <v>621</v>
      </c>
      <c r="F623" s="1">
        <f>+Tabla15[[#This Row],[0]]*Tabla15[[#This Row],[NOMBRE DE LA CAUSA 2019]]</f>
        <v>621</v>
      </c>
      <c r="G623" s="6" t="s">
        <v>781</v>
      </c>
      <c r="H623" s="1" t="s">
        <v>2043</v>
      </c>
      <c r="K623" s="1" t="s">
        <v>740</v>
      </c>
      <c r="L623" s="1" t="s">
        <v>2048</v>
      </c>
      <c r="M623" s="4">
        <v>2219</v>
      </c>
      <c r="N623" s="1" t="str">
        <f>+Tabla15[[#This Row],[NOMBRE DE LA CAUSA 2017]]</f>
        <v>NO RECONOCIMIENTO DE RETROACTIVO DE PENSION DE VEJEZ</v>
      </c>
    </row>
    <row r="624" spans="1:14" ht="15" customHeight="1" x14ac:dyDescent="0.25">
      <c r="A624" s="1">
        <f>+Tabla15[[#This Row],[1]]</f>
        <v>622</v>
      </c>
      <c r="B624" s="8" t="s">
        <v>2049</v>
      </c>
      <c r="C624" s="1">
        <v>1</v>
      </c>
      <c r="D624" s="1">
        <f>+IF(Tabla15[[#This Row],[NOMBRE DE LA CAUSA 2018]]=0,0,1)</f>
        <v>1</v>
      </c>
      <c r="E624" s="1">
        <f>+E623+Tabla15[[#This Row],[NOMBRE DE LA CAUSA 2019]]</f>
        <v>622</v>
      </c>
      <c r="F624" s="1">
        <f>+Tabla15[[#This Row],[0]]*Tabla15[[#This Row],[NOMBRE DE LA CAUSA 2019]]</f>
        <v>622</v>
      </c>
      <c r="G624" s="6" t="s">
        <v>738</v>
      </c>
      <c r="H624" s="6"/>
      <c r="I624" s="8" t="s">
        <v>41</v>
      </c>
      <c r="J624" s="6"/>
      <c r="K624" s="8" t="s">
        <v>740</v>
      </c>
      <c r="L624" s="5" t="s">
        <v>2050</v>
      </c>
      <c r="M624" s="30">
        <v>2354</v>
      </c>
      <c r="N624" s="1" t="str">
        <f>+Tabla15[[#This Row],[NOMBRE DE LA CAUSA 2017]]</f>
        <v>NO RECONOCIMIENTO DE RETROACTIVO DE PENSION SUSTITUTIVA</v>
      </c>
    </row>
    <row r="625" spans="1:14" ht="15" customHeight="1" x14ac:dyDescent="0.25">
      <c r="A625" s="1">
        <f>+Tabla15[[#This Row],[1]]</f>
        <v>623</v>
      </c>
      <c r="B625" s="1" t="s">
        <v>2051</v>
      </c>
      <c r="C625" s="1">
        <v>1</v>
      </c>
      <c r="D625" s="1">
        <f>+IF(Tabla15[[#This Row],[NOMBRE DE LA CAUSA 2018]]=0,0,1)</f>
        <v>1</v>
      </c>
      <c r="E625" s="1">
        <f>+E624+Tabla15[[#This Row],[NOMBRE DE LA CAUSA 2019]]</f>
        <v>623</v>
      </c>
      <c r="F625" s="1">
        <f>+Tabla15[[#This Row],[0]]*Tabla15[[#This Row],[NOMBRE DE LA CAUSA 2019]]</f>
        <v>623</v>
      </c>
      <c r="G625" s="6" t="s">
        <v>781</v>
      </c>
      <c r="H625" s="1" t="s">
        <v>1484</v>
      </c>
      <c r="K625" s="1" t="s">
        <v>740</v>
      </c>
      <c r="L625" s="1" t="s">
        <v>2052</v>
      </c>
      <c r="M625" s="4">
        <v>2257</v>
      </c>
      <c r="N625" s="1" t="str">
        <f>+Tabla15[[#This Row],[NOMBRE DE LA CAUSA 2017]]</f>
        <v>NO RECONOCIMIENTO DE SUBSIDIO DE VIVIENDA</v>
      </c>
    </row>
    <row r="626" spans="1:14" ht="15" customHeight="1" x14ac:dyDescent="0.25">
      <c r="A626" s="1">
        <f>+Tabla15[[#This Row],[1]]</f>
        <v>624</v>
      </c>
      <c r="B626" s="6" t="s">
        <v>2053</v>
      </c>
      <c r="C626" s="1">
        <v>1</v>
      </c>
      <c r="D626" s="1">
        <f>+IF(Tabla15[[#This Row],[NOMBRE DE LA CAUSA 2018]]=0,0,1)</f>
        <v>1</v>
      </c>
      <c r="E626" s="1">
        <f>+E625+Tabla15[[#This Row],[NOMBRE DE LA CAUSA 2019]]</f>
        <v>624</v>
      </c>
      <c r="F626" s="1">
        <f>+Tabla15[[#This Row],[0]]*Tabla15[[#This Row],[NOMBRE DE LA CAUSA 2019]]</f>
        <v>624</v>
      </c>
      <c r="G626" s="6" t="s">
        <v>743</v>
      </c>
      <c r="H626" s="6"/>
      <c r="I626" s="6"/>
      <c r="J626" s="6" t="s">
        <v>744</v>
      </c>
      <c r="K626" s="6" t="s">
        <v>740</v>
      </c>
      <c r="L626" s="5" t="s">
        <v>2054</v>
      </c>
      <c r="M626" s="4">
        <v>388</v>
      </c>
      <c r="N626" s="1" t="str">
        <f>+Tabla15[[#This Row],[NOMBRE DE LA CAUSA 2017]]</f>
        <v>NO RECONOCIMIENTO DE SUBSIDIO FAMILIAR</v>
      </c>
    </row>
    <row r="627" spans="1:14" ht="15" customHeight="1" x14ac:dyDescent="0.25">
      <c r="A627" s="1">
        <f>+Tabla15[[#This Row],[1]]</f>
        <v>625</v>
      </c>
      <c r="B627" s="6" t="s">
        <v>2055</v>
      </c>
      <c r="C627" s="1">
        <v>1</v>
      </c>
      <c r="D627" s="1">
        <f>+IF(Tabla15[[#This Row],[NOMBRE DE LA CAUSA 2018]]=0,0,1)</f>
        <v>1</v>
      </c>
      <c r="E627" s="1">
        <f>+E626+Tabla15[[#This Row],[NOMBRE DE LA CAUSA 2019]]</f>
        <v>625</v>
      </c>
      <c r="F627" s="1">
        <f>+Tabla15[[#This Row],[0]]*Tabla15[[#This Row],[NOMBRE DE LA CAUSA 2019]]</f>
        <v>625</v>
      </c>
      <c r="G627" s="6" t="s">
        <v>743</v>
      </c>
      <c r="H627" s="6"/>
      <c r="I627" s="6"/>
      <c r="J627" s="6" t="s">
        <v>744</v>
      </c>
      <c r="K627" s="6" t="s">
        <v>740</v>
      </c>
      <c r="L627" s="1" t="s">
        <v>2056</v>
      </c>
      <c r="M627" s="4">
        <v>790</v>
      </c>
      <c r="N627" s="1" t="str">
        <f>+Tabla15[[#This Row],[NOMBRE DE LA CAUSA 2017]]</f>
        <v>NO RECONOCIMIENTO DE SUSTITUCION DE LA ASIGNACION DE RETIRO</v>
      </c>
    </row>
    <row r="628" spans="1:14" ht="15" customHeight="1" x14ac:dyDescent="0.25">
      <c r="A628" s="1">
        <f>+Tabla15[[#This Row],[1]]</f>
        <v>626</v>
      </c>
      <c r="B628" s="5" t="s">
        <v>2057</v>
      </c>
      <c r="C628" s="1">
        <v>1</v>
      </c>
      <c r="D628" s="1">
        <f>+IF(Tabla15[[#This Row],[NOMBRE DE LA CAUSA 2018]]=0,0,1)</f>
        <v>1</v>
      </c>
      <c r="E628" s="1">
        <f>+E627+Tabla15[[#This Row],[NOMBRE DE LA CAUSA 2019]]</f>
        <v>626</v>
      </c>
      <c r="F628" s="1">
        <f>+Tabla15[[#This Row],[0]]*Tabla15[[#This Row],[NOMBRE DE LA CAUSA 2019]]</f>
        <v>626</v>
      </c>
      <c r="G628" s="8" t="s">
        <v>743</v>
      </c>
      <c r="I628" s="6"/>
      <c r="J628" s="1" t="s">
        <v>744</v>
      </c>
      <c r="K628" s="1" t="s">
        <v>740</v>
      </c>
      <c r="L628" s="5" t="s">
        <v>2058</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2059</v>
      </c>
      <c r="C629" s="1">
        <v>1</v>
      </c>
      <c r="D629" s="1">
        <f>+IF(Tabla15[[#This Row],[NOMBRE DE LA CAUSA 2018]]=0,0,1)</f>
        <v>1</v>
      </c>
      <c r="E629" s="1">
        <f>+E628+Tabla15[[#This Row],[NOMBRE DE LA CAUSA 2019]]</f>
        <v>627</v>
      </c>
      <c r="F629" s="1">
        <f>+Tabla15[[#This Row],[0]]*Tabla15[[#This Row],[NOMBRE DE LA CAUSA 2019]]</f>
        <v>627</v>
      </c>
      <c r="G629" s="6" t="s">
        <v>743</v>
      </c>
      <c r="I629" s="6"/>
      <c r="J629" s="6" t="s">
        <v>744</v>
      </c>
      <c r="K629" s="6" t="s">
        <v>740</v>
      </c>
      <c r="L629" s="7" t="s">
        <v>2060</v>
      </c>
      <c r="M629" s="4">
        <v>475</v>
      </c>
      <c r="N629" s="1" t="str">
        <f>+Tabla15[[#This Row],[NOMBRE DE LA CAUSA 2017]]</f>
        <v>NO RECONOCIMIENTO DE VIATICOS</v>
      </c>
    </row>
    <row r="630" spans="1:14" ht="15" customHeight="1" x14ac:dyDescent="0.25">
      <c r="A630" s="1">
        <f>+Tabla15[[#This Row],[1]]</f>
        <v>628</v>
      </c>
      <c r="B630" s="25" t="s">
        <v>2061</v>
      </c>
      <c r="C630" s="1">
        <v>1</v>
      </c>
      <c r="D630" s="1">
        <f>+IF(Tabla15[[#This Row],[NOMBRE DE LA CAUSA 2018]]=0,0,1)</f>
        <v>1</v>
      </c>
      <c r="E630" s="1">
        <f>+E629+Tabla15[[#This Row],[NOMBRE DE LA CAUSA 2019]]</f>
        <v>628</v>
      </c>
      <c r="F630" s="1">
        <f>+Tabla15[[#This Row],[0]]*Tabla15[[#This Row],[NOMBRE DE LA CAUSA 2019]]</f>
        <v>628</v>
      </c>
      <c r="G630" s="6" t="s">
        <v>738</v>
      </c>
      <c r="I630" s="8" t="s">
        <v>2062</v>
      </c>
      <c r="J630" s="6"/>
      <c r="K630" s="8" t="s">
        <v>740</v>
      </c>
      <c r="L630" s="10" t="s">
        <v>2063</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2064</v>
      </c>
      <c r="C631" s="1">
        <v>1</v>
      </c>
      <c r="D631" s="1">
        <f>+IF(Tabla15[[#This Row],[NOMBRE DE LA CAUSA 2018]]=0,0,1)</f>
        <v>1</v>
      </c>
      <c r="E631" s="1">
        <f>+E630+Tabla15[[#This Row],[NOMBRE DE LA CAUSA 2019]]</f>
        <v>629</v>
      </c>
      <c r="F631" s="1">
        <f>+Tabla15[[#This Row],[0]]*Tabla15[[#This Row],[NOMBRE DE LA CAUSA 2019]]</f>
        <v>629</v>
      </c>
      <c r="G631" s="6" t="s">
        <v>781</v>
      </c>
      <c r="H631" s="6" t="s">
        <v>1589</v>
      </c>
      <c r="I631" s="6"/>
      <c r="J631" s="6"/>
      <c r="K631" s="6" t="s">
        <v>740</v>
      </c>
      <c r="L631" s="10" t="s">
        <v>2065</v>
      </c>
      <c r="M631" s="4">
        <v>2236</v>
      </c>
      <c r="N631" s="1" t="str">
        <f>+Tabla15[[#This Row],[NOMBRE DE LA CAUSA 2017]]</f>
        <v>NO RECONOCIMIENTO DEL AUXILIO DE CESANTIAS</v>
      </c>
    </row>
    <row r="632" spans="1:14" ht="15" customHeight="1" x14ac:dyDescent="0.25">
      <c r="A632" s="1">
        <f>+Tabla15[[#This Row],[1]]</f>
        <v>630</v>
      </c>
      <c r="B632" s="6" t="s">
        <v>2066</v>
      </c>
      <c r="C632" s="1">
        <v>1</v>
      </c>
      <c r="D632" s="1">
        <f>+IF(Tabla15[[#This Row],[NOMBRE DE LA CAUSA 2018]]=0,0,1)</f>
        <v>1</v>
      </c>
      <c r="E632" s="1">
        <f>+E631+Tabla15[[#This Row],[NOMBRE DE LA CAUSA 2019]]</f>
        <v>630</v>
      </c>
      <c r="F632" s="1">
        <f>+Tabla15[[#This Row],[0]]*Tabla15[[#This Row],[NOMBRE DE LA CAUSA 2019]]</f>
        <v>630</v>
      </c>
      <c r="G632" s="6" t="s">
        <v>743</v>
      </c>
      <c r="H632" s="6"/>
      <c r="I632" s="6"/>
      <c r="J632" s="6" t="s">
        <v>744</v>
      </c>
      <c r="K632" s="6" t="s">
        <v>740</v>
      </c>
      <c r="L632" s="10" t="s">
        <v>2067</v>
      </c>
      <c r="M632" s="4">
        <v>214</v>
      </c>
      <c r="N632" s="1" t="str">
        <f>+Tabla15[[#This Row],[NOMBRE DE LA CAUSA 2017]]</f>
        <v>NO RECONOCIMIENTO DEL AUXILIO FUNERARIO</v>
      </c>
    </row>
    <row r="633" spans="1:14" ht="15" customHeight="1" x14ac:dyDescent="0.25">
      <c r="A633" s="1">
        <f>+Tabla15[[#This Row],[1]]</f>
        <v>631</v>
      </c>
      <c r="B633" s="8" t="s">
        <v>2068</v>
      </c>
      <c r="C633" s="1">
        <v>1</v>
      </c>
      <c r="D633" s="1">
        <f>+IF(Tabla15[[#This Row],[NOMBRE DE LA CAUSA 2018]]=0,0,1)</f>
        <v>1</v>
      </c>
      <c r="E633" s="1">
        <f>+E632+Tabla15[[#This Row],[NOMBRE DE LA CAUSA 2019]]</f>
        <v>631</v>
      </c>
      <c r="F633" s="1">
        <f>+Tabla15[[#This Row],[0]]*Tabla15[[#This Row],[NOMBRE DE LA CAUSA 2019]]</f>
        <v>631</v>
      </c>
      <c r="G633" s="8" t="s">
        <v>743</v>
      </c>
      <c r="H633" s="6"/>
      <c r="I633" s="6"/>
      <c r="J633" s="6" t="s">
        <v>744</v>
      </c>
      <c r="K633" s="6" t="s">
        <v>740</v>
      </c>
      <c r="L633" s="10" t="s">
        <v>2069</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2070</v>
      </c>
      <c r="C634" s="1">
        <v>1</v>
      </c>
      <c r="D634" s="1">
        <f>+IF(Tabla15[[#This Row],[NOMBRE DE LA CAUSA 2018]]=0,0,1)</f>
        <v>1</v>
      </c>
      <c r="E634" s="1">
        <f>+E633+Tabla15[[#This Row],[NOMBRE DE LA CAUSA 2019]]</f>
        <v>632</v>
      </c>
      <c r="F634" s="1">
        <f>+Tabla15[[#This Row],[0]]*Tabla15[[#This Row],[NOMBRE DE LA CAUSA 2019]]</f>
        <v>632</v>
      </c>
      <c r="G634" s="6" t="s">
        <v>743</v>
      </c>
      <c r="H634" s="6"/>
      <c r="I634" s="6"/>
      <c r="J634" s="6" t="s">
        <v>744</v>
      </c>
      <c r="K634" s="6" t="s">
        <v>740</v>
      </c>
      <c r="L634" s="7" t="s">
        <v>2071</v>
      </c>
      <c r="M634" s="4">
        <v>502</v>
      </c>
      <c r="N634" s="1" t="str">
        <f>+Tabla15[[#This Row],[NOMBRE DE LA CAUSA 2017]]</f>
        <v>NO RECONOCIMIENTO DEL SUBSIDIO NOTARIAL</v>
      </c>
    </row>
    <row r="635" spans="1:14" ht="15" customHeight="1" x14ac:dyDescent="0.25">
      <c r="A635" s="1">
        <f>+Tabla15[[#This Row],[1]]</f>
        <v>633</v>
      </c>
      <c r="B635" s="6" t="s">
        <v>2072</v>
      </c>
      <c r="C635" s="1">
        <v>1</v>
      </c>
      <c r="D635" s="1">
        <f>+IF(Tabla15[[#This Row],[NOMBRE DE LA CAUSA 2018]]=0,0,1)</f>
        <v>1</v>
      </c>
      <c r="E635" s="1">
        <f>+E634+Tabla15[[#This Row],[NOMBRE DE LA CAUSA 2019]]</f>
        <v>633</v>
      </c>
      <c r="F635" s="1">
        <f>+Tabla15[[#This Row],[0]]*Tabla15[[#This Row],[NOMBRE DE LA CAUSA 2019]]</f>
        <v>633</v>
      </c>
      <c r="G635" s="6" t="s">
        <v>743</v>
      </c>
      <c r="H635" s="6"/>
      <c r="I635" s="6"/>
      <c r="J635" s="6" t="s">
        <v>744</v>
      </c>
      <c r="K635" s="6" t="s">
        <v>740</v>
      </c>
      <c r="L635" s="10" t="s">
        <v>2073</v>
      </c>
      <c r="M635" s="4">
        <v>490</v>
      </c>
      <c r="N635" s="1" t="str">
        <f>+Tabla15[[#This Row],[NOMBRE DE LA CAUSA 2017]]</f>
        <v>NO RECONOCIMIENTO DEL TIEMPO DE SERVICIO MILITAR OBLIGATORIO</v>
      </c>
    </row>
    <row r="636" spans="1:14" ht="15" customHeight="1" x14ac:dyDescent="0.25">
      <c r="A636" s="1">
        <f>+Tabla15[[#This Row],[1]]</f>
        <v>634</v>
      </c>
      <c r="B636" s="6" t="s">
        <v>2074</v>
      </c>
      <c r="C636" s="1">
        <v>1</v>
      </c>
      <c r="D636" s="1">
        <f>+IF(Tabla15[[#This Row],[NOMBRE DE LA CAUSA 2018]]=0,0,1)</f>
        <v>1</v>
      </c>
      <c r="E636" s="1">
        <f>+E635+Tabla15[[#This Row],[NOMBRE DE LA CAUSA 2019]]</f>
        <v>634</v>
      </c>
      <c r="F636" s="1">
        <f>+Tabla15[[#This Row],[0]]*Tabla15[[#This Row],[NOMBRE DE LA CAUSA 2019]]</f>
        <v>634</v>
      </c>
      <c r="G636" s="6" t="s">
        <v>743</v>
      </c>
      <c r="H636" s="6"/>
      <c r="I636" s="6"/>
      <c r="J636" s="6" t="s">
        <v>744</v>
      </c>
      <c r="K636" s="6" t="s">
        <v>740</v>
      </c>
      <c r="L636" s="10" t="s">
        <v>2075</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2076</v>
      </c>
      <c r="C637" s="1">
        <v>1</v>
      </c>
      <c r="D637" s="1">
        <f>+IF(Tabla15[[#This Row],[NOMBRE DE LA CAUSA 2018]]=0,0,1)</f>
        <v>1</v>
      </c>
      <c r="E637" s="1">
        <f>+E636+Tabla15[[#This Row],[NOMBRE DE LA CAUSA 2019]]</f>
        <v>635</v>
      </c>
      <c r="F637" s="1">
        <f>+Tabla15[[#This Row],[0]]*Tabla15[[#This Row],[NOMBRE DE LA CAUSA 2019]]</f>
        <v>635</v>
      </c>
      <c r="G637" s="6" t="s">
        <v>743</v>
      </c>
      <c r="H637" s="6"/>
      <c r="I637" s="6"/>
      <c r="J637" s="6" t="s">
        <v>744</v>
      </c>
      <c r="K637" s="6" t="s">
        <v>740</v>
      </c>
      <c r="L637" s="7" t="s">
        <v>2077</v>
      </c>
      <c r="M637" s="4">
        <v>193</v>
      </c>
      <c r="N637" s="1" t="str">
        <f>+Tabla15[[#This Row],[NOMBRE DE LA CAUSA 2017]]</f>
        <v>NO RESTITUCION DE BIEN INMUEBLE ARRENDADO</v>
      </c>
    </row>
    <row r="638" spans="1:14" x14ac:dyDescent="0.25">
      <c r="A638" s="1">
        <f>+Tabla15[[#This Row],[1]]</f>
        <v>636</v>
      </c>
      <c r="B638" s="5" t="s">
        <v>2078</v>
      </c>
      <c r="C638" s="1">
        <v>1</v>
      </c>
      <c r="D638" s="1">
        <f>+IF(Tabla15[[#This Row],[NOMBRE DE LA CAUSA 2018]]=0,0,1)</f>
        <v>1</v>
      </c>
      <c r="E638" s="1">
        <f>+E637+Tabla15[[#This Row],[NOMBRE DE LA CAUSA 2019]]</f>
        <v>636</v>
      </c>
      <c r="F638" s="1">
        <f>+Tabla15[[#This Row],[0]]*Tabla15[[#This Row],[NOMBRE DE LA CAUSA 2019]]</f>
        <v>636</v>
      </c>
      <c r="G638" s="8" t="s">
        <v>743</v>
      </c>
      <c r="H638" s="6"/>
      <c r="I638" s="6"/>
      <c r="J638" s="1" t="s">
        <v>744</v>
      </c>
      <c r="K638" s="1" t="s">
        <v>740</v>
      </c>
      <c r="L638" s="5" t="s">
        <v>2079</v>
      </c>
      <c r="M638" s="4">
        <v>837</v>
      </c>
      <c r="N638" s="1" t="str">
        <f>+Tabla15[[#This Row],[NOMBRE DE LA CAUSA 2017]]</f>
        <v>NO SUSCRIPCION DE CONTRATO DE CONCESION PORTUARIA</v>
      </c>
    </row>
    <row r="639" spans="1:14" x14ac:dyDescent="0.25">
      <c r="A639" s="1">
        <f>+Tabla15[[#This Row],[1]]</f>
        <v>637</v>
      </c>
      <c r="B639" s="1" t="s">
        <v>2080</v>
      </c>
      <c r="C639" s="1">
        <v>1</v>
      </c>
      <c r="D639" s="1">
        <f>+IF(Tabla15[[#This Row],[NOMBRE DE LA CAUSA 2018]]=0,0,1)</f>
        <v>1</v>
      </c>
      <c r="E639" s="1">
        <f>+E638+Tabla15[[#This Row],[NOMBRE DE LA CAUSA 2019]]</f>
        <v>637</v>
      </c>
      <c r="F639" s="1">
        <f>+Tabla15[[#This Row],[0]]*Tabla15[[#This Row],[NOMBRE DE LA CAUSA 2019]]</f>
        <v>637</v>
      </c>
      <c r="G639" s="6" t="s">
        <v>781</v>
      </c>
      <c r="H639" s="6" t="s">
        <v>2081</v>
      </c>
      <c r="I639" s="6"/>
      <c r="K639" s="1" t="s">
        <v>740</v>
      </c>
      <c r="L639" s="1" t="s">
        <v>2082</v>
      </c>
      <c r="M639" s="4">
        <v>2038</v>
      </c>
      <c r="N639" s="1" t="str">
        <f>+Tabla15[[#This Row],[NOMBRE DE LA CAUSA 2017]]</f>
        <v>NULIDAD ABSOLUTA DEL CONTRATO ESTATAL</v>
      </c>
    </row>
    <row r="640" spans="1:14" x14ac:dyDescent="0.25">
      <c r="A640" s="1">
        <f>+Tabla15[[#This Row],[1]]</f>
        <v>638</v>
      </c>
      <c r="B640" s="1" t="s">
        <v>2083</v>
      </c>
      <c r="C640" s="1">
        <v>1</v>
      </c>
      <c r="D640" s="1">
        <f>+IF(Tabla15[[#This Row],[NOMBRE DE LA CAUSA 2018]]=0,0,1)</f>
        <v>1</v>
      </c>
      <c r="E640" s="1">
        <f>+E639+Tabla15[[#This Row],[NOMBRE DE LA CAUSA 2019]]</f>
        <v>638</v>
      </c>
      <c r="F640" s="1">
        <f>+Tabla15[[#This Row],[0]]*Tabla15[[#This Row],[NOMBRE DE LA CAUSA 2019]]</f>
        <v>638</v>
      </c>
      <c r="G640" s="6" t="s">
        <v>781</v>
      </c>
      <c r="H640" s="6" t="s">
        <v>2081</v>
      </c>
      <c r="I640" s="6"/>
      <c r="J640" s="6"/>
      <c r="K640" s="6" t="s">
        <v>740</v>
      </c>
      <c r="L640" s="1" t="s">
        <v>2084</v>
      </c>
      <c r="M640" s="4">
        <v>2039</v>
      </c>
      <c r="N640" s="1" t="str">
        <f>+Tabla15[[#This Row],[NOMBRE DE LA CAUSA 2017]]</f>
        <v>NULIDAD RELATIVA DEL CONTRATO ESTATAL</v>
      </c>
    </row>
    <row r="641" spans="1:14" x14ac:dyDescent="0.25">
      <c r="A641" s="1">
        <f>+Tabla15[[#This Row],[1]]</f>
        <v>639</v>
      </c>
      <c r="B641" s="1" t="s">
        <v>2085</v>
      </c>
      <c r="C641" s="1">
        <v>1</v>
      </c>
      <c r="D641" s="1">
        <f>+IF(Tabla15[[#This Row],[NOMBRE DE LA CAUSA 2018]]=0,0,1)</f>
        <v>1</v>
      </c>
      <c r="E641" s="1">
        <f>+E640+Tabla15[[#This Row],[NOMBRE DE LA CAUSA 2019]]</f>
        <v>639</v>
      </c>
      <c r="F641" s="1">
        <f>+Tabla15[[#This Row],[0]]*Tabla15[[#This Row],[NOMBRE DE LA CAUSA 2019]]</f>
        <v>639</v>
      </c>
      <c r="G641" s="6" t="s">
        <v>781</v>
      </c>
      <c r="H641" s="6" t="s">
        <v>2086</v>
      </c>
      <c r="I641" s="6"/>
      <c r="K641" s="1" t="s">
        <v>740</v>
      </c>
      <c r="L641" s="1" t="s">
        <v>2087</v>
      </c>
      <c r="M641" s="4">
        <v>2150</v>
      </c>
      <c r="N641" s="1" t="str">
        <f>+Tabla15[[#This Row],[NOMBRE DE LA CAUSA 2017]]</f>
        <v>OCUPACION PERMANENTE DE INMUEBLE</v>
      </c>
    </row>
    <row r="642" spans="1:14" x14ac:dyDescent="0.25">
      <c r="A642" s="1">
        <f>+Tabla15[[#This Row],[1]]</f>
        <v>640</v>
      </c>
      <c r="B642" s="1" t="s">
        <v>2088</v>
      </c>
      <c r="C642" s="1">
        <v>1</v>
      </c>
      <c r="D642" s="1">
        <f>+IF(Tabla15[[#This Row],[NOMBRE DE LA CAUSA 2018]]=0,0,1)</f>
        <v>1</v>
      </c>
      <c r="E642" s="1">
        <f>+E641+Tabla15[[#This Row],[NOMBRE DE LA CAUSA 2019]]</f>
        <v>640</v>
      </c>
      <c r="F642" s="1">
        <f>+Tabla15[[#This Row],[0]]*Tabla15[[#This Row],[NOMBRE DE LA CAUSA 2019]]</f>
        <v>640</v>
      </c>
      <c r="G642" s="6" t="s">
        <v>781</v>
      </c>
      <c r="H642" s="6" t="s">
        <v>2086</v>
      </c>
      <c r="K642" s="1" t="s">
        <v>740</v>
      </c>
      <c r="L642" s="1" t="s">
        <v>2089</v>
      </c>
      <c r="M642" s="4">
        <v>2149</v>
      </c>
      <c r="N642" s="1" t="str">
        <f>+Tabla15[[#This Row],[NOMBRE DE LA CAUSA 2017]]</f>
        <v>OCUPACION TEMPORAL DE INMUEBLE</v>
      </c>
    </row>
    <row r="643" spans="1:14" x14ac:dyDescent="0.25">
      <c r="A643" s="1">
        <f>+Tabla15[[#This Row],[1]]</f>
        <v>641</v>
      </c>
      <c r="B643" s="1" t="s">
        <v>2090</v>
      </c>
      <c r="C643" s="1">
        <v>1</v>
      </c>
      <c r="D643" s="1">
        <f>+IF(Tabla15[[#This Row],[NOMBRE DE LA CAUSA 2018]]=0,0,1)</f>
        <v>1</v>
      </c>
      <c r="E643" s="1">
        <f>+E642+Tabla15[[#This Row],[NOMBRE DE LA CAUSA 2019]]</f>
        <v>641</v>
      </c>
      <c r="F643" s="1">
        <f>+Tabla15[[#This Row],[0]]*Tabla15[[#This Row],[NOMBRE DE LA CAUSA 2019]]</f>
        <v>641</v>
      </c>
      <c r="G643" s="6" t="s">
        <v>743</v>
      </c>
      <c r="H643" s="6"/>
      <c r="I643" s="6"/>
      <c r="J643" s="6" t="s">
        <v>744</v>
      </c>
      <c r="K643" s="6" t="s">
        <v>740</v>
      </c>
      <c r="L643" s="1" t="s">
        <v>2091</v>
      </c>
      <c r="M643" s="4">
        <v>186</v>
      </c>
      <c r="N643" s="1" t="str">
        <f>+Tabla15[[#This Row],[NOMBRE DE LA CAUSA 2017]]</f>
        <v>OMISION DE ASISTENCIA HUMANITARIA</v>
      </c>
    </row>
    <row r="644" spans="1:14" x14ac:dyDescent="0.25">
      <c r="A644" s="1">
        <f>+Tabla15[[#This Row],[1]]</f>
        <v>642</v>
      </c>
      <c r="B644" s="6" t="s">
        <v>2092</v>
      </c>
      <c r="C644" s="1">
        <v>1</v>
      </c>
      <c r="D644" s="1">
        <f>+IF(Tabla15[[#This Row],[NOMBRE DE LA CAUSA 2018]]=0,0,1)</f>
        <v>1</v>
      </c>
      <c r="E644" s="1">
        <f>+E643+Tabla15[[#This Row],[NOMBRE DE LA CAUSA 2019]]</f>
        <v>642</v>
      </c>
      <c r="F644" s="1">
        <f>+Tabla15[[#This Row],[0]]*Tabla15[[#This Row],[NOMBRE DE LA CAUSA 2019]]</f>
        <v>642</v>
      </c>
      <c r="G644" s="8" t="s">
        <v>743</v>
      </c>
      <c r="J644" s="1" t="s">
        <v>744</v>
      </c>
      <c r="K644" s="1" t="s">
        <v>740</v>
      </c>
      <c r="L644" s="7" t="s">
        <v>2093</v>
      </c>
      <c r="M644" s="4">
        <v>512</v>
      </c>
      <c r="N644" s="1" t="str">
        <f>+Tabla15[[#This Row],[NOMBRE DE LA CAUSA 2017]]</f>
        <v>OMISION DE LAS NORMAS DE SALUD OCUPACIONAL</v>
      </c>
    </row>
    <row r="645" spans="1:14" x14ac:dyDescent="0.25">
      <c r="A645" s="1">
        <f>+Tabla15[[#This Row],[1]]</f>
        <v>643</v>
      </c>
      <c r="B645" s="5" t="s">
        <v>2094</v>
      </c>
      <c r="C645" s="1">
        <v>1</v>
      </c>
      <c r="D645" s="1">
        <f>+IF(Tabla15[[#This Row],[NOMBRE DE LA CAUSA 2018]]=0,0,1)</f>
        <v>1</v>
      </c>
      <c r="E645" s="1">
        <f>+E644+Tabla15[[#This Row],[NOMBRE DE LA CAUSA 2019]]</f>
        <v>643</v>
      </c>
      <c r="F645" s="1">
        <f>+Tabla15[[#This Row],[0]]*Tabla15[[#This Row],[NOMBRE DE LA CAUSA 2019]]</f>
        <v>643</v>
      </c>
      <c r="G645" s="8" t="s">
        <v>743</v>
      </c>
      <c r="I645" s="5" t="s">
        <v>499</v>
      </c>
      <c r="J645" s="1" t="s">
        <v>744</v>
      </c>
      <c r="K645" s="1" t="s">
        <v>740</v>
      </c>
      <c r="L645" s="10" t="s">
        <v>2095</v>
      </c>
      <c r="M645" s="4">
        <v>1966</v>
      </c>
      <c r="N645" s="1" t="str">
        <f>+Tabla15[[#This Row],[NOMBRE DE LA CAUSA 2017]]</f>
        <v>OMISION EN LA DEVOLUCION OPORTUNA DE TRIBUTOS ADUANEROS PAGADOS EN EXCESO</v>
      </c>
    </row>
    <row r="646" spans="1:14" x14ac:dyDescent="0.25">
      <c r="A646" s="1">
        <f>+Tabla15[[#This Row],[1]]</f>
        <v>644</v>
      </c>
      <c r="B646" s="6" t="s">
        <v>2096</v>
      </c>
      <c r="C646" s="1">
        <v>1</v>
      </c>
      <c r="D646" s="1">
        <f>+IF(Tabla15[[#This Row],[NOMBRE DE LA CAUSA 2018]]=0,0,1)</f>
        <v>1</v>
      </c>
      <c r="E646" s="1">
        <f>+E645+Tabla15[[#This Row],[NOMBRE DE LA CAUSA 2019]]</f>
        <v>644</v>
      </c>
      <c r="F646" s="1">
        <f>+Tabla15[[#This Row],[0]]*Tabla15[[#This Row],[NOMBRE DE LA CAUSA 2019]]</f>
        <v>644</v>
      </c>
      <c r="G646" s="6" t="s">
        <v>743</v>
      </c>
      <c r="H646" s="6"/>
      <c r="I646" s="6"/>
      <c r="J646" s="6" t="s">
        <v>744</v>
      </c>
      <c r="K646" s="6" t="s">
        <v>740</v>
      </c>
      <c r="L646" s="7" t="s">
        <v>2097</v>
      </c>
      <c r="M646" s="4">
        <v>809</v>
      </c>
      <c r="N646" s="1" t="str">
        <f>+Tabla15[[#This Row],[NOMBRE DE LA CAUSA 2017]]</f>
        <v>OMISION EN LAS FUNCIONES DE INSPECCION, VIGILANCIA Y CONTROL</v>
      </c>
    </row>
    <row r="647" spans="1:14" x14ac:dyDescent="0.25">
      <c r="A647" s="1">
        <f>+Tabla15[[#This Row],[1]]</f>
        <v>645</v>
      </c>
      <c r="B647" s="6" t="s">
        <v>2098</v>
      </c>
      <c r="C647" s="1">
        <v>1</v>
      </c>
      <c r="D647" s="1">
        <f>+IF(Tabla15[[#This Row],[NOMBRE DE LA CAUSA 2018]]=0,0,1)</f>
        <v>1</v>
      </c>
      <c r="E647" s="1">
        <f>+E646+Tabla15[[#This Row],[NOMBRE DE LA CAUSA 2019]]</f>
        <v>645</v>
      </c>
      <c r="F647" s="1">
        <f>+Tabla15[[#This Row],[0]]*Tabla15[[#This Row],[NOMBRE DE LA CAUSA 2019]]</f>
        <v>645</v>
      </c>
      <c r="G647" s="6" t="s">
        <v>743</v>
      </c>
      <c r="H647" s="6"/>
      <c r="I647" s="6"/>
      <c r="J647" s="6" t="s">
        <v>744</v>
      </c>
      <c r="K647" s="6" t="s">
        <v>740</v>
      </c>
      <c r="L647" s="7" t="s">
        <v>2099</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2100</v>
      </c>
      <c r="C648" s="1">
        <v>1</v>
      </c>
      <c r="D648" s="1">
        <f>+IF(Tabla15[[#This Row],[NOMBRE DE LA CAUSA 2018]]=0,0,1)</f>
        <v>1</v>
      </c>
      <c r="E648" s="1">
        <f>+E647+Tabla15[[#This Row],[NOMBRE DE LA CAUSA 2019]]</f>
        <v>646</v>
      </c>
      <c r="F648" s="1">
        <f>+Tabla15[[#This Row],[0]]*Tabla15[[#This Row],[NOMBRE DE LA CAUSA 2019]]</f>
        <v>646</v>
      </c>
      <c r="G648" s="6" t="s">
        <v>743</v>
      </c>
      <c r="H648" s="6"/>
      <c r="I648" s="6"/>
      <c r="J648" s="6" t="s">
        <v>744</v>
      </c>
      <c r="K648" s="6" t="s">
        <v>740</v>
      </c>
      <c r="L648" s="7" t="s">
        <v>2101</v>
      </c>
      <c r="M648" s="4">
        <v>1981</v>
      </c>
      <c r="N648" s="1" t="str">
        <f>+Tabla15[[#This Row],[NOMBRE DE LA CAUSA 2017]]</f>
        <v>PERDIDA DE POSESION O TENENCIA DE BIEN</v>
      </c>
    </row>
    <row r="649" spans="1:14" x14ac:dyDescent="0.25">
      <c r="A649" s="1">
        <f>+Tabla15[[#This Row],[1]]</f>
        <v>647</v>
      </c>
      <c r="B649" s="6" t="s">
        <v>2102</v>
      </c>
      <c r="C649" s="1">
        <v>1</v>
      </c>
      <c r="D649" s="1">
        <f>+IF(Tabla15[[#This Row],[NOMBRE DE LA CAUSA 2018]]=0,0,1)</f>
        <v>1</v>
      </c>
      <c r="E649" s="1">
        <f>+E648+Tabla15[[#This Row],[NOMBRE DE LA CAUSA 2019]]</f>
        <v>647</v>
      </c>
      <c r="F649" s="1">
        <f>+Tabla15[[#This Row],[0]]*Tabla15[[#This Row],[NOMBRE DE LA CAUSA 2019]]</f>
        <v>647</v>
      </c>
      <c r="G649" s="6" t="s">
        <v>738</v>
      </c>
      <c r="H649" s="6"/>
      <c r="I649" s="6"/>
      <c r="J649" s="6"/>
      <c r="K649" s="6" t="s">
        <v>740</v>
      </c>
      <c r="L649" s="7" t="s">
        <v>2103</v>
      </c>
      <c r="M649" s="4">
        <v>2202</v>
      </c>
      <c r="N649" s="1" t="str">
        <f>+Tabla15[[#This Row],[NOMBRE DE LA CAUSA 2017]]</f>
        <v>PERDIDA O DAÑOS A BIENES EMBARGADOS O SECUESTRADOS</v>
      </c>
    </row>
    <row r="650" spans="1:14" x14ac:dyDescent="0.25">
      <c r="A650" s="1">
        <f>+Tabla15[[#This Row],[1]]</f>
        <v>648</v>
      </c>
      <c r="B650" s="6" t="s">
        <v>2104</v>
      </c>
      <c r="C650" s="1">
        <v>1</v>
      </c>
      <c r="D650" s="1">
        <f>+IF(Tabla15[[#This Row],[NOMBRE DE LA CAUSA 2018]]=0,0,1)</f>
        <v>1</v>
      </c>
      <c r="E650" s="1">
        <f>+E649+Tabla15[[#This Row],[NOMBRE DE LA CAUSA 2019]]</f>
        <v>648</v>
      </c>
      <c r="F650" s="1">
        <f>+Tabla15[[#This Row],[0]]*Tabla15[[#This Row],[NOMBRE DE LA CAUSA 2019]]</f>
        <v>648</v>
      </c>
      <c r="G650" s="6" t="s">
        <v>743</v>
      </c>
      <c r="H650" s="6"/>
      <c r="I650" s="6"/>
      <c r="J650" s="6" t="s">
        <v>744</v>
      </c>
      <c r="K650" s="6" t="s">
        <v>740</v>
      </c>
      <c r="L650" s="7" t="s">
        <v>2105</v>
      </c>
      <c r="M650" s="4">
        <v>351</v>
      </c>
      <c r="N650" s="1" t="str">
        <f>+Tabla15[[#This Row],[NOMBRE DE LA CAUSA 2017]]</f>
        <v>PERDIDA O DAÑOS A BIENES INCAUTADOS U OCUPADOS EN PROCESOS PENALES</v>
      </c>
    </row>
    <row r="651" spans="1:14" x14ac:dyDescent="0.25">
      <c r="A651" s="1">
        <f>+Tabla15[[#This Row],[1]]</f>
        <v>649</v>
      </c>
      <c r="B651" s="6" t="s">
        <v>2106</v>
      </c>
      <c r="C651" s="1">
        <v>1</v>
      </c>
      <c r="D651" s="1">
        <f>+IF(Tabla15[[#This Row],[NOMBRE DE LA CAUSA 2018]]=0,0,1)</f>
        <v>1</v>
      </c>
      <c r="E651" s="1">
        <f>+E650+Tabla15[[#This Row],[NOMBRE DE LA CAUSA 2019]]</f>
        <v>649</v>
      </c>
      <c r="F651" s="1">
        <f>+Tabla15[[#This Row],[0]]*Tabla15[[#This Row],[NOMBRE DE LA CAUSA 2019]]</f>
        <v>649</v>
      </c>
      <c r="G651" s="6" t="s">
        <v>743</v>
      </c>
      <c r="H651" s="6"/>
      <c r="I651" s="6"/>
      <c r="J651" s="6" t="s">
        <v>744</v>
      </c>
      <c r="K651" s="6" t="s">
        <v>740</v>
      </c>
      <c r="L651" s="7" t="s">
        <v>2107</v>
      </c>
      <c r="M651" s="4">
        <v>275</v>
      </c>
      <c r="N651" s="1" t="str">
        <f>+Tabla15[[#This Row],[NOMBRE DE LA CAUSA 2017]]</f>
        <v>PERDIDA O DESTRUCCION DE TITULO VALOR</v>
      </c>
    </row>
    <row r="652" spans="1:14" x14ac:dyDescent="0.25">
      <c r="A652" s="1">
        <f>+Tabla15[[#This Row],[1]]</f>
        <v>650</v>
      </c>
      <c r="B652" s="6" t="s">
        <v>2108</v>
      </c>
      <c r="C652" s="1">
        <v>1</v>
      </c>
      <c r="D652" s="1">
        <f>+IF(Tabla15[[#This Row],[NOMBRE DE LA CAUSA 2018]]=0,0,1)</f>
        <v>1</v>
      </c>
      <c r="E652" s="1">
        <f>+E651+Tabla15[[#This Row],[NOMBRE DE LA CAUSA 2019]]</f>
        <v>650</v>
      </c>
      <c r="F652" s="1">
        <f>+Tabla15[[#This Row],[0]]*Tabla15[[#This Row],[NOMBRE DE LA CAUSA 2019]]</f>
        <v>650</v>
      </c>
      <c r="G652" s="6" t="s">
        <v>743</v>
      </c>
      <c r="H652" s="6"/>
      <c r="I652" s="6"/>
      <c r="J652" s="6" t="s">
        <v>744</v>
      </c>
      <c r="K652" s="6" t="s">
        <v>740</v>
      </c>
      <c r="L652" s="10" t="s">
        <v>2109</v>
      </c>
      <c r="M652" s="4">
        <v>242</v>
      </c>
      <c r="N652" s="1" t="str">
        <f>+Tabla15[[#This Row],[NOMBRE DE LA CAUSA 2017]]</f>
        <v>PERJUICIOS OCASIONADOS POR ACTAS DE JUNTA DE SOCIOS</v>
      </c>
    </row>
    <row r="653" spans="1:14" x14ac:dyDescent="0.25">
      <c r="A653" s="1">
        <f>+Tabla15[[#This Row],[1]]</f>
        <v>651</v>
      </c>
      <c r="B653" s="8" t="s">
        <v>2110</v>
      </c>
      <c r="C653" s="1">
        <v>1</v>
      </c>
      <c r="D653" s="1">
        <f>+IF(Tabla15[[#This Row],[NOMBRE DE LA CAUSA 2018]]=0,0,1)</f>
        <v>1</v>
      </c>
      <c r="E653" s="1">
        <f>+E652+Tabla15[[#This Row],[NOMBRE DE LA CAUSA 2019]]</f>
        <v>651</v>
      </c>
      <c r="F653" s="1">
        <f>+Tabla15[[#This Row],[0]]*Tabla15[[#This Row],[NOMBRE DE LA CAUSA 2019]]</f>
        <v>651</v>
      </c>
      <c r="G653" s="8" t="s">
        <v>743</v>
      </c>
      <c r="H653" s="6"/>
      <c r="I653" s="6"/>
      <c r="J653" s="6" t="s">
        <v>744</v>
      </c>
      <c r="K653" s="6" t="s">
        <v>740</v>
      </c>
      <c r="L653" s="10" t="s">
        <v>2111</v>
      </c>
      <c r="M653" s="4">
        <v>2005</v>
      </c>
      <c r="N653" s="1" t="str">
        <f>+Tabla15[[#This Row],[NOMBRE DE LA CAUSA 2017]]</f>
        <v>PERJUICIOS OCASIONADOS POR DECLARATORIA DE ZONA DE RESERVA FORESTAL</v>
      </c>
    </row>
    <row r="654" spans="1:14" x14ac:dyDescent="0.25">
      <c r="A654" s="1">
        <f>+Tabla15[[#This Row],[1]]</f>
        <v>652</v>
      </c>
      <c r="B654" s="6" t="s">
        <v>2112</v>
      </c>
      <c r="C654" s="1">
        <v>1</v>
      </c>
      <c r="D654" s="1">
        <f>+IF(Tabla15[[#This Row],[NOMBRE DE LA CAUSA 2018]]=0,0,1)</f>
        <v>1</v>
      </c>
      <c r="E654" s="1">
        <f>+E653+Tabla15[[#This Row],[NOMBRE DE LA CAUSA 2019]]</f>
        <v>652</v>
      </c>
      <c r="F654" s="1">
        <f>+Tabla15[[#This Row],[0]]*Tabla15[[#This Row],[NOMBRE DE LA CAUSA 2019]]</f>
        <v>652</v>
      </c>
      <c r="G654" s="6" t="s">
        <v>743</v>
      </c>
      <c r="H654" s="6"/>
      <c r="I654" s="6"/>
      <c r="J654" s="6" t="s">
        <v>744</v>
      </c>
      <c r="K654" s="6" t="s">
        <v>740</v>
      </c>
      <c r="L654" s="10" t="s">
        <v>2113</v>
      </c>
      <c r="M654" s="4">
        <v>811</v>
      </c>
      <c r="N654" s="1" t="str">
        <f>+Tabla15[[#This Row],[NOMBRE DE LA CAUSA 2017]]</f>
        <v>PERJUICIOS OCASIONADOS POR INSTAURAR UN PROCESO JUDICIAL INFUNDADO</v>
      </c>
    </row>
    <row r="655" spans="1:14" x14ac:dyDescent="0.25">
      <c r="A655" s="1">
        <f>+Tabla15[[#This Row],[1]]</f>
        <v>653</v>
      </c>
      <c r="B655" s="8" t="s">
        <v>2114</v>
      </c>
      <c r="C655" s="1">
        <v>1</v>
      </c>
      <c r="D655" s="1">
        <f>+IF(Tabla15[[#This Row],[NOMBRE DE LA CAUSA 2018]]=0,0,1)</f>
        <v>1</v>
      </c>
      <c r="E655" s="1">
        <f>+E654+Tabla15[[#This Row],[NOMBRE DE LA CAUSA 2019]]</f>
        <v>653</v>
      </c>
      <c r="F655" s="1">
        <f>+Tabla15[[#This Row],[0]]*Tabla15[[#This Row],[NOMBRE DE LA CAUSA 2019]]</f>
        <v>653</v>
      </c>
      <c r="G655" s="8" t="s">
        <v>743</v>
      </c>
      <c r="H655" s="6"/>
      <c r="I655" s="6"/>
      <c r="J655" s="6" t="s">
        <v>744</v>
      </c>
      <c r="K655" s="6" t="s">
        <v>740</v>
      </c>
      <c r="L655" s="10" t="s">
        <v>2115</v>
      </c>
      <c r="M655" s="4">
        <v>833</v>
      </c>
      <c r="N655" s="1" t="str">
        <f>+Tabla15[[#This Row],[NOMBRE DE LA CAUSA 2017]]</f>
        <v>PERJUICIOS OCASIONADOS POR NO EXPEDICION DE DOCUMENTO</v>
      </c>
    </row>
    <row r="656" spans="1:14" x14ac:dyDescent="0.25">
      <c r="A656" s="1">
        <f>+Tabla15[[#This Row],[1]]</f>
        <v>654</v>
      </c>
      <c r="B656" s="8" t="s">
        <v>2116</v>
      </c>
      <c r="C656" s="1">
        <v>1</v>
      </c>
      <c r="D656" s="1">
        <f>+IF(Tabla15[[#This Row],[NOMBRE DE LA CAUSA 2018]]=0,0,1)</f>
        <v>1</v>
      </c>
      <c r="E656" s="1">
        <f>+E655+Tabla15[[#This Row],[NOMBRE DE LA CAUSA 2019]]</f>
        <v>654</v>
      </c>
      <c r="F656" s="1">
        <f>+Tabla15[[#This Row],[0]]*Tabla15[[#This Row],[NOMBRE DE LA CAUSA 2019]]</f>
        <v>654</v>
      </c>
      <c r="G656" s="6" t="s">
        <v>743</v>
      </c>
      <c r="H656" s="6"/>
      <c r="I656" s="6"/>
      <c r="J656" s="6" t="s">
        <v>744</v>
      </c>
      <c r="K656" s="6" t="s">
        <v>740</v>
      </c>
      <c r="L656" s="10" t="s">
        <v>2117</v>
      </c>
      <c r="M656" s="4">
        <v>217</v>
      </c>
      <c r="N656" s="1" t="str">
        <f>+Tabla15[[#This Row],[NOMBRE DE LA CAUSA 2017]]</f>
        <v>PERJUICIOS OCASIONADOS POR REESTRUCTURACION Y LIQUIDACION DE ENTIDADES DE DERECHO PRIVADO</v>
      </c>
    </row>
    <row r="657" spans="1:14" x14ac:dyDescent="0.25">
      <c r="A657" s="1">
        <f>+Tabla15[[#This Row],[1]]</f>
        <v>655</v>
      </c>
      <c r="B657" s="1" t="s">
        <v>2118</v>
      </c>
      <c r="C657" s="1">
        <v>1</v>
      </c>
      <c r="D657" s="1">
        <f>+IF(Tabla15[[#This Row],[NOMBRE DE LA CAUSA 2018]]=0,0,1)</f>
        <v>1</v>
      </c>
      <c r="E657" s="1">
        <f>+E656+Tabla15[[#This Row],[NOMBRE DE LA CAUSA 2019]]</f>
        <v>655</v>
      </c>
      <c r="F657" s="1">
        <f>+Tabla15[[#This Row],[0]]*Tabla15[[#This Row],[NOMBRE DE LA CAUSA 2019]]</f>
        <v>655</v>
      </c>
      <c r="G657" s="6" t="s">
        <v>743</v>
      </c>
      <c r="H657" s="6"/>
      <c r="I657" s="6"/>
      <c r="J657" s="6" t="s">
        <v>744</v>
      </c>
      <c r="K657" s="6" t="s">
        <v>740</v>
      </c>
      <c r="L657" s="7" t="s">
        <v>2119</v>
      </c>
      <c r="M657" s="4">
        <v>223</v>
      </c>
      <c r="N657" s="1" t="str">
        <f>+Tabla15[[#This Row],[NOMBRE DE LA CAUSA 2017]]</f>
        <v>PERTURBACION A LA POSESION</v>
      </c>
    </row>
    <row r="658" spans="1:14" x14ac:dyDescent="0.25">
      <c r="A658" s="1">
        <f>+Tabla15[[#This Row],[1]]</f>
        <v>656</v>
      </c>
      <c r="B658" s="1" t="s">
        <v>2120</v>
      </c>
      <c r="C658" s="1">
        <v>1</v>
      </c>
      <c r="D658" s="1">
        <f>+IF(Tabla15[[#This Row],[NOMBRE DE LA CAUSA 2018]]=0,0,1)</f>
        <v>1</v>
      </c>
      <c r="E658" s="1">
        <f>+E657+Tabla15[[#This Row],[NOMBRE DE LA CAUSA 2019]]</f>
        <v>656</v>
      </c>
      <c r="F658" s="1">
        <f>+Tabla15[[#This Row],[0]]*Tabla15[[#This Row],[NOMBRE DE LA CAUSA 2019]]</f>
        <v>656</v>
      </c>
      <c r="G658" s="6" t="s">
        <v>743</v>
      </c>
      <c r="H658" s="6"/>
      <c r="I658" s="6"/>
      <c r="J658" s="6" t="s">
        <v>744</v>
      </c>
      <c r="K658" s="6" t="s">
        <v>740</v>
      </c>
      <c r="L658" s="7" t="s">
        <v>2121</v>
      </c>
      <c r="M658" s="4">
        <v>426</v>
      </c>
      <c r="N658" s="1" t="str">
        <f>+Tabla15[[#This Row],[NOMBRE DE LA CAUSA 2017]]</f>
        <v>PRESCRIPCION ADQUISITIVA DE DOMINIO</v>
      </c>
    </row>
    <row r="659" spans="1:14" x14ac:dyDescent="0.25">
      <c r="A659" s="1">
        <f>+Tabla15[[#This Row],[1]]</f>
        <v>657</v>
      </c>
      <c r="B659" s="1" t="s">
        <v>2122</v>
      </c>
      <c r="C659" s="1">
        <v>1</v>
      </c>
      <c r="D659" s="1">
        <f>+IF(Tabla15[[#This Row],[NOMBRE DE LA CAUSA 2018]]=0,0,1)</f>
        <v>1</v>
      </c>
      <c r="E659" s="1">
        <f>+E658+Tabla15[[#This Row],[NOMBRE DE LA CAUSA 2019]]</f>
        <v>657</v>
      </c>
      <c r="F659" s="1">
        <f>+Tabla15[[#This Row],[0]]*Tabla15[[#This Row],[NOMBRE DE LA CAUSA 2019]]</f>
        <v>657</v>
      </c>
      <c r="G659" s="6" t="s">
        <v>743</v>
      </c>
      <c r="H659" s="6"/>
      <c r="I659" s="6"/>
      <c r="J659" s="6" t="s">
        <v>744</v>
      </c>
      <c r="K659" s="6" t="s">
        <v>740</v>
      </c>
      <c r="L659" s="7" t="s">
        <v>2123</v>
      </c>
      <c r="M659" s="4">
        <v>827</v>
      </c>
      <c r="N659" s="1" t="str">
        <f>+Tabla15[[#This Row],[NOMBRE DE LA CAUSA 2017]]</f>
        <v>PRESTACION INADECUADA DEL SERVICIO CATASTRAL</v>
      </c>
    </row>
    <row r="660" spans="1:14" x14ac:dyDescent="0.25">
      <c r="A660" s="1">
        <f>+Tabla15[[#This Row],[1]]</f>
        <v>658</v>
      </c>
      <c r="B660" t="s">
        <v>2124</v>
      </c>
      <c r="C660" s="1">
        <v>1</v>
      </c>
      <c r="D660" s="1">
        <f>+IF(Tabla15[[#This Row],[NOMBRE DE LA CAUSA 2018]]=0,0,1)</f>
        <v>1</v>
      </c>
      <c r="E660" s="1">
        <f>+E659+Tabla15[[#This Row],[NOMBRE DE LA CAUSA 2019]]</f>
        <v>658</v>
      </c>
      <c r="F660" s="1">
        <f>+Tabla15[[#This Row],[0]]*Tabla15[[#This Row],[NOMBRE DE LA CAUSA 2019]]</f>
        <v>658</v>
      </c>
      <c r="G660" s="6" t="s">
        <v>743</v>
      </c>
      <c r="H660" s="6"/>
      <c r="I660" s="6"/>
      <c r="J660" s="6" t="s">
        <v>744</v>
      </c>
      <c r="K660" s="6" t="s">
        <v>740</v>
      </c>
      <c r="L660" s="7" t="s">
        <v>2125</v>
      </c>
      <c r="M660" s="4">
        <v>292</v>
      </c>
      <c r="N660" s="1" t="str">
        <f>+Tabla15[[#This Row],[NOMBRE DE LA CAUSA 2017]]</f>
        <v>PRESTACION INADECUADA DEL SERVICIO NOTARIAL Y REGISTRAL</v>
      </c>
    </row>
    <row r="661" spans="1:14" x14ac:dyDescent="0.25">
      <c r="A661" s="1">
        <f>+Tabla15[[#This Row],[1]]</f>
        <v>659</v>
      </c>
      <c r="B661" s="1" t="s">
        <v>2126</v>
      </c>
      <c r="C661" s="1">
        <v>1</v>
      </c>
      <c r="D661" s="1">
        <f>+IF(Tabla15[[#This Row],[NOMBRE DE LA CAUSA 2018]]=0,0,1)</f>
        <v>1</v>
      </c>
      <c r="E661" s="1">
        <f>+E660+Tabla15[[#This Row],[NOMBRE DE LA CAUSA 2019]]</f>
        <v>659</v>
      </c>
      <c r="F661" s="1">
        <f>+Tabla15[[#This Row],[0]]*Tabla15[[#This Row],[NOMBRE DE LA CAUSA 2019]]</f>
        <v>659</v>
      </c>
      <c r="G661" s="6" t="s">
        <v>743</v>
      </c>
      <c r="H661" s="6"/>
      <c r="I661" s="8"/>
      <c r="J661" s="6" t="s">
        <v>744</v>
      </c>
      <c r="K661" s="6" t="s">
        <v>740</v>
      </c>
      <c r="L661" s="7" t="s">
        <v>2127</v>
      </c>
      <c r="M661" s="4">
        <v>311</v>
      </c>
      <c r="N661" s="1" t="str">
        <f>+Tabla15[[#This Row],[NOMBRE DE LA CAUSA 2017]]</f>
        <v>PRIVACION DE LA LIBERTAD SIN QUE MEDIE MEDIDA DE ASEGURAMIENTO</v>
      </c>
    </row>
    <row r="662" spans="1:14" x14ac:dyDescent="0.25">
      <c r="A662" s="1">
        <f>+Tabla15[[#This Row],[1]]</f>
        <v>660</v>
      </c>
      <c r="B662" s="6" t="s">
        <v>2128</v>
      </c>
      <c r="C662" s="1">
        <v>1</v>
      </c>
      <c r="D662" s="1">
        <f>+IF(Tabla15[[#This Row],[NOMBRE DE LA CAUSA 2018]]=0,0,1)</f>
        <v>1</v>
      </c>
      <c r="E662" s="1">
        <f>+E661+Tabla15[[#This Row],[NOMBRE DE LA CAUSA 2019]]</f>
        <v>660</v>
      </c>
      <c r="F662" s="1">
        <f>+Tabla15[[#This Row],[0]]*Tabla15[[#This Row],[NOMBRE DE LA CAUSA 2019]]</f>
        <v>660</v>
      </c>
      <c r="G662" s="6" t="s">
        <v>743</v>
      </c>
      <c r="H662" s="6"/>
      <c r="I662" s="6"/>
      <c r="J662" s="6" t="s">
        <v>744</v>
      </c>
      <c r="K662" s="6" t="s">
        <v>740</v>
      </c>
      <c r="L662" s="7" t="s">
        <v>2129</v>
      </c>
      <c r="M662" s="27">
        <v>191</v>
      </c>
      <c r="N662" s="1" t="str">
        <f>+Tabla15[[#This Row],[NOMBRE DE LA CAUSA 2017]]</f>
        <v>PRIVACION INJUSTA DE LA LIBERTAD</v>
      </c>
    </row>
    <row r="663" spans="1:14" x14ac:dyDescent="0.25">
      <c r="A663" s="1">
        <f>+Tabla15[[#This Row],[1]]</f>
        <v>661</v>
      </c>
      <c r="B663" s="6" t="s">
        <v>2130</v>
      </c>
      <c r="C663" s="1">
        <v>1</v>
      </c>
      <c r="D663" s="1">
        <f>+IF(Tabla15[[#This Row],[NOMBRE DE LA CAUSA 2018]]=0,0,1)</f>
        <v>1</v>
      </c>
      <c r="E663" s="1">
        <f>+E662+Tabla15[[#This Row],[NOMBRE DE LA CAUSA 2019]]</f>
        <v>661</v>
      </c>
      <c r="F663" s="1">
        <f>+Tabla15[[#This Row],[0]]*Tabla15[[#This Row],[NOMBRE DE LA CAUSA 2019]]</f>
        <v>661</v>
      </c>
      <c r="G663" s="6" t="s">
        <v>738</v>
      </c>
      <c r="H663" s="6"/>
      <c r="I663" s="6"/>
      <c r="J663" s="6" t="s">
        <v>744</v>
      </c>
      <c r="K663" s="6" t="s">
        <v>740</v>
      </c>
      <c r="L663" s="7" t="s">
        <v>2131</v>
      </c>
      <c r="M663" s="27">
        <v>2025</v>
      </c>
      <c r="N663" s="1" t="str">
        <f>+Tabla15[[#This Row],[NOMBRE DE LA CAUSA 2017]]</f>
        <v>RECLAMACIONES SOBRE ASPECTOS SIN SALVEDADES EN EL ACTA DE LIQUIDACION</v>
      </c>
    </row>
    <row r="664" spans="1:14" x14ac:dyDescent="0.25">
      <c r="A664" s="1">
        <f>+Tabla15[[#This Row],[1]]</f>
        <v>662</v>
      </c>
      <c r="B664" s="6" t="s">
        <v>2132</v>
      </c>
      <c r="C664" s="1">
        <v>1</v>
      </c>
      <c r="D664" s="1">
        <f>+IF(Tabla15[[#This Row],[NOMBRE DE LA CAUSA 2018]]=0,0,1)</f>
        <v>1</v>
      </c>
      <c r="E664" s="1">
        <f>+E663+Tabla15[[#This Row],[NOMBRE DE LA CAUSA 2019]]</f>
        <v>662</v>
      </c>
      <c r="F664" s="1">
        <f>+Tabla15[[#This Row],[0]]*Tabla15[[#This Row],[NOMBRE DE LA CAUSA 2019]]</f>
        <v>662</v>
      </c>
      <c r="G664" s="6" t="s">
        <v>738</v>
      </c>
      <c r="H664" s="6"/>
      <c r="I664" s="6"/>
      <c r="J664" s="6"/>
      <c r="K664" s="6" t="s">
        <v>740</v>
      </c>
      <c r="L664" s="7" t="s">
        <v>2133</v>
      </c>
      <c r="M664" s="27">
        <v>2033</v>
      </c>
      <c r="N664" s="1" t="str">
        <f>+Tabla15[[#This Row],[NOMBRE DE LA CAUSA 2017]]</f>
        <v>REDUCCION DE LA CLAUSULA PENAL POR INCUMPLIMIENTO PARCIAL</v>
      </c>
    </row>
    <row r="665" spans="1:14" x14ac:dyDescent="0.25">
      <c r="A665" s="1">
        <f>+Tabla15[[#This Row],[1]]</f>
        <v>663</v>
      </c>
      <c r="B665" s="6" t="s">
        <v>2134</v>
      </c>
      <c r="C665" s="1">
        <v>1</v>
      </c>
      <c r="D665" s="1">
        <f>+IF(Tabla15[[#This Row],[NOMBRE DE LA CAUSA 2018]]=0,0,1)</f>
        <v>1</v>
      </c>
      <c r="E665" s="1">
        <f>+E664+Tabla15[[#This Row],[NOMBRE DE LA CAUSA 2019]]</f>
        <v>663</v>
      </c>
      <c r="F665" s="1">
        <f>+Tabla15[[#This Row],[0]]*Tabla15[[#This Row],[NOMBRE DE LA CAUSA 2019]]</f>
        <v>663</v>
      </c>
      <c r="G665" s="8" t="s">
        <v>743</v>
      </c>
      <c r="H665" s="6"/>
      <c r="I665" s="6"/>
      <c r="J665" s="6" t="s">
        <v>744</v>
      </c>
      <c r="K665" s="6" t="s">
        <v>740</v>
      </c>
      <c r="L665" s="10" t="s">
        <v>2135</v>
      </c>
      <c r="M665" s="27">
        <v>857</v>
      </c>
      <c r="N665" s="1" t="str">
        <f>+Tabla15[[#This Row],[NOMBRE DE LA CAUSA 2017]]</f>
        <v>RETENCION DE CUOTAS SINDICALES</v>
      </c>
    </row>
    <row r="666" spans="1:14" x14ac:dyDescent="0.25">
      <c r="A666" s="1">
        <f>+Tabla15[[#This Row],[1]]</f>
        <v>664</v>
      </c>
      <c r="B666" s="6" t="s">
        <v>2136</v>
      </c>
      <c r="C666" s="1">
        <v>1</v>
      </c>
      <c r="D666" s="1">
        <f>+IF(Tabla15[[#This Row],[NOMBRE DE LA CAUSA 2018]]=0,0,1)</f>
        <v>1</v>
      </c>
      <c r="E666" s="1">
        <f>+E665+Tabla15[[#This Row],[NOMBRE DE LA CAUSA 2019]]</f>
        <v>664</v>
      </c>
      <c r="F666" s="1">
        <f>+Tabla15[[#This Row],[0]]*Tabla15[[#This Row],[NOMBRE DE LA CAUSA 2019]]</f>
        <v>664</v>
      </c>
      <c r="G666" s="6" t="s">
        <v>743</v>
      </c>
      <c r="H666" s="6"/>
      <c r="I666" s="6"/>
      <c r="J666" s="6" t="s">
        <v>744</v>
      </c>
      <c r="K666" s="6" t="s">
        <v>740</v>
      </c>
      <c r="L666" s="7" t="s">
        <v>2137</v>
      </c>
      <c r="M666" s="27">
        <v>456</v>
      </c>
      <c r="N666" s="1" t="str">
        <f>+Tabla15[[#This Row],[NOMBRE DE LA CAUSA 2017]]</f>
        <v>RETENCION ILEGAL DE BIENES</v>
      </c>
    </row>
    <row r="667" spans="1:14" x14ac:dyDescent="0.25">
      <c r="A667" s="1">
        <f>+Tabla15[[#This Row],[1]]</f>
        <v>665</v>
      </c>
      <c r="B667" s="6" t="s">
        <v>2138</v>
      </c>
      <c r="C667" s="1">
        <v>1</v>
      </c>
      <c r="D667" s="1">
        <f>+IF(Tabla15[[#This Row],[NOMBRE DE LA CAUSA 2018]]=0,0,1)</f>
        <v>1</v>
      </c>
      <c r="E667" s="1">
        <f>+E666+Tabla15[[#This Row],[NOMBRE DE LA CAUSA 2019]]</f>
        <v>665</v>
      </c>
      <c r="F667" s="1">
        <f>+Tabla15[[#This Row],[0]]*Tabla15[[#This Row],[NOMBRE DE LA CAUSA 2019]]</f>
        <v>665</v>
      </c>
      <c r="G667" s="6" t="s">
        <v>743</v>
      </c>
      <c r="H667" s="6"/>
      <c r="I667" s="6"/>
      <c r="J667" s="6" t="s">
        <v>744</v>
      </c>
      <c r="K667" s="6" t="s">
        <v>740</v>
      </c>
      <c r="L667" s="7" t="s">
        <v>2139</v>
      </c>
      <c r="M667" s="27">
        <v>366</v>
      </c>
      <c r="N667" s="1" t="str">
        <f>+Tabla15[[#This Row],[NOMBRE DE LA CAUSA 2017]]</f>
        <v>RETIRO ILEGAL DE ALUMNO DE ESCUELA DE FORMACION MILITAR</v>
      </c>
    </row>
    <row r="668" spans="1:14" x14ac:dyDescent="0.25">
      <c r="A668" s="1">
        <f>+Tabla15[[#This Row],[1]]</f>
        <v>666</v>
      </c>
      <c r="B668" s="8" t="s">
        <v>2140</v>
      </c>
      <c r="C668" s="1">
        <v>1</v>
      </c>
      <c r="D668" s="1">
        <f>+IF(Tabla15[[#This Row],[NOMBRE DE LA CAUSA 2018]]=0,0,1)</f>
        <v>1</v>
      </c>
      <c r="E668" s="1">
        <f>+E667+Tabla15[[#This Row],[NOMBRE DE LA CAUSA 2019]]</f>
        <v>666</v>
      </c>
      <c r="F668" s="1">
        <f>+Tabla15[[#This Row],[0]]*Tabla15[[#This Row],[NOMBRE DE LA CAUSA 2019]]</f>
        <v>666</v>
      </c>
      <c r="G668" s="8" t="s">
        <v>743</v>
      </c>
      <c r="H668" s="6"/>
      <c r="I668" s="6"/>
      <c r="J668" s="6" t="s">
        <v>744</v>
      </c>
      <c r="K668" s="6" t="s">
        <v>740</v>
      </c>
      <c r="L668" s="10" t="s">
        <v>2141</v>
      </c>
      <c r="M668" s="27">
        <v>858</v>
      </c>
      <c r="N668" s="1" t="str">
        <f>+Tabla15[[#This Row],[NOMBRE DE LA CAUSA 2017]]</f>
        <v>REVOCATORIA DE LICENCIA DE FUNCIONAMIENTO</v>
      </c>
    </row>
    <row r="669" spans="1:14" x14ac:dyDescent="0.25">
      <c r="A669" s="1">
        <f>+Tabla15[[#This Row],[1]]</f>
        <v>667</v>
      </c>
      <c r="B669" s="8" t="s">
        <v>2142</v>
      </c>
      <c r="C669" s="1">
        <v>1</v>
      </c>
      <c r="D669" s="1">
        <f>+IF(Tabla15[[#This Row],[NOMBRE DE LA CAUSA 2018]]=0,0,1)</f>
        <v>1</v>
      </c>
      <c r="E669" s="1">
        <f>+E668+Tabla15[[#This Row],[NOMBRE DE LA CAUSA 2019]]</f>
        <v>667</v>
      </c>
      <c r="F669" s="1">
        <f>+Tabla15[[#This Row],[0]]*Tabla15[[#This Row],[NOMBRE DE LA CAUSA 2019]]</f>
        <v>667</v>
      </c>
      <c r="G669" s="6" t="s">
        <v>781</v>
      </c>
      <c r="H669" s="6" t="s">
        <v>1960</v>
      </c>
      <c r="I669" s="6"/>
      <c r="J669" s="6"/>
      <c r="K669" s="8" t="s">
        <v>740</v>
      </c>
      <c r="L669" s="10" t="s">
        <v>2143</v>
      </c>
      <c r="M669" s="27">
        <v>2288</v>
      </c>
      <c r="N669" s="1" t="str">
        <f>+Tabla15[[#This Row],[NOMBRE DE LA CAUSA 2017]]</f>
        <v>REVOCATORIA DE LICENCIAS AMBIENTALES</v>
      </c>
    </row>
    <row r="670" spans="1:14" x14ac:dyDescent="0.25">
      <c r="A670" s="1">
        <f>+Tabla15[[#This Row],[1]]</f>
        <v>668</v>
      </c>
      <c r="B670" s="6" t="s">
        <v>2144</v>
      </c>
      <c r="C670" s="1">
        <v>1</v>
      </c>
      <c r="D670" s="1">
        <f>+IF(Tabla15[[#This Row],[NOMBRE DE LA CAUSA 2018]]=0,0,1)</f>
        <v>1</v>
      </c>
      <c r="E670" s="1">
        <f>+E669+Tabla15[[#This Row],[NOMBRE DE LA CAUSA 2019]]</f>
        <v>668</v>
      </c>
      <c r="F670" s="1">
        <f>+Tabla15[[#This Row],[0]]*Tabla15[[#This Row],[NOMBRE DE LA CAUSA 2019]]</f>
        <v>668</v>
      </c>
      <c r="G670" s="6" t="s">
        <v>781</v>
      </c>
      <c r="H670" s="1" t="s">
        <v>2145</v>
      </c>
      <c r="I670" s="6"/>
      <c r="K670" s="6" t="s">
        <v>740</v>
      </c>
      <c r="L670" s="7" t="s">
        <v>2146</v>
      </c>
      <c r="M670" s="27">
        <v>2085</v>
      </c>
      <c r="N670" s="1" t="str">
        <f>+Tabla15[[#This Row],[NOMBRE DE LA CAUSA 2017]]</f>
        <v>SECUESTRO DE CIVIL</v>
      </c>
    </row>
    <row r="671" spans="1:14" x14ac:dyDescent="0.25">
      <c r="A671" s="1">
        <f>+Tabla15[[#This Row],[1]]</f>
        <v>669</v>
      </c>
      <c r="B671" s="6" t="s">
        <v>2147</v>
      </c>
      <c r="C671" s="1">
        <v>1</v>
      </c>
      <c r="D671" s="1">
        <f>+IF(Tabla15[[#This Row],[NOMBRE DE LA CAUSA 2018]]=0,0,1)</f>
        <v>1</v>
      </c>
      <c r="E671" s="1">
        <f>+E670+Tabla15[[#This Row],[NOMBRE DE LA CAUSA 2019]]</f>
        <v>669</v>
      </c>
      <c r="F671" s="1">
        <f>+Tabla15[[#This Row],[0]]*Tabla15[[#This Row],[NOMBRE DE LA CAUSA 2019]]</f>
        <v>669</v>
      </c>
      <c r="G671" s="6" t="s">
        <v>781</v>
      </c>
      <c r="H671" s="1" t="s">
        <v>2145</v>
      </c>
      <c r="I671" s="6"/>
      <c r="K671" s="6" t="s">
        <v>740</v>
      </c>
      <c r="L671" s="7" t="s">
        <v>2148</v>
      </c>
      <c r="M671" s="27">
        <v>2071</v>
      </c>
      <c r="N671" s="1" t="str">
        <f>+Tabla15[[#This Row],[NOMBRE DE LA CAUSA 2017]]</f>
        <v>SECUESTRO DE CONSCRIPTO</v>
      </c>
    </row>
    <row r="672" spans="1:14" x14ac:dyDescent="0.25">
      <c r="A672" s="1">
        <f>+Tabla15[[#This Row],[1]]</f>
        <v>670</v>
      </c>
      <c r="B672" s="6" t="s">
        <v>2149</v>
      </c>
      <c r="C672" s="1">
        <v>1</v>
      </c>
      <c r="D672" s="1">
        <f>+IF(Tabla15[[#This Row],[NOMBRE DE LA CAUSA 2018]]=0,0,1)</f>
        <v>1</v>
      </c>
      <c r="E672" s="1">
        <f>+E671+Tabla15[[#This Row],[NOMBRE DE LA CAUSA 2019]]</f>
        <v>670</v>
      </c>
      <c r="F672" s="1">
        <f>+Tabla15[[#This Row],[0]]*Tabla15[[#This Row],[NOMBRE DE LA CAUSA 2019]]</f>
        <v>670</v>
      </c>
      <c r="G672" s="6" t="s">
        <v>781</v>
      </c>
      <c r="H672" s="1" t="s">
        <v>2145</v>
      </c>
      <c r="I672" s="6"/>
      <c r="K672" s="6" t="s">
        <v>740</v>
      </c>
      <c r="L672" s="7" t="s">
        <v>2150</v>
      </c>
      <c r="M672" s="27">
        <v>2083</v>
      </c>
      <c r="N672" s="1" t="str">
        <f>+Tabla15[[#This Row],[NOMBRE DE LA CAUSA 2017]]</f>
        <v>SECUESTRO DE MIEMBRO VOLUNTARIO DE LA FUERZA PUBLICA</v>
      </c>
    </row>
    <row r="673" spans="1:14" x14ac:dyDescent="0.25">
      <c r="A673" s="1">
        <f>+Tabla15[[#This Row],[1]]</f>
        <v>671</v>
      </c>
      <c r="B673" s="6" t="s">
        <v>2151</v>
      </c>
      <c r="C673" s="1">
        <v>1</v>
      </c>
      <c r="D673" s="1">
        <f>+IF(Tabla15[[#This Row],[NOMBRE DE LA CAUSA 2018]]=0,0,1)</f>
        <v>1</v>
      </c>
      <c r="E673" s="1">
        <f>+E672+Tabla15[[#This Row],[NOMBRE DE LA CAUSA 2019]]</f>
        <v>671</v>
      </c>
      <c r="F673" s="1">
        <f>+Tabla15[[#This Row],[0]]*Tabla15[[#This Row],[NOMBRE DE LA CAUSA 2019]]</f>
        <v>671</v>
      </c>
      <c r="G673" s="6" t="s">
        <v>743</v>
      </c>
      <c r="I673" s="6"/>
      <c r="J673" s="1" t="s">
        <v>744</v>
      </c>
      <c r="K673" s="6" t="s">
        <v>740</v>
      </c>
      <c r="L673" s="7" t="s">
        <v>2152</v>
      </c>
      <c r="M673" s="27">
        <v>219</v>
      </c>
      <c r="N673" s="1" t="str">
        <f>+Tabla15[[#This Row],[NOMBRE DE LA CAUSA 2017]]</f>
        <v>SIMULACION</v>
      </c>
    </row>
    <row r="674" spans="1:14" x14ac:dyDescent="0.25">
      <c r="A674" s="1">
        <f>+Tabla15[[#This Row],[1]]</f>
        <v>672</v>
      </c>
      <c r="B674" s="6" t="s">
        <v>2153</v>
      </c>
      <c r="C674" s="1">
        <v>1</v>
      </c>
      <c r="D674" s="1">
        <f>+IF(Tabla15[[#This Row],[NOMBRE DE LA CAUSA 2018]]=0,0,1)</f>
        <v>1</v>
      </c>
      <c r="E674" s="1">
        <f>+E673+Tabla15[[#This Row],[NOMBRE DE LA CAUSA 2019]]</f>
        <v>672</v>
      </c>
      <c r="F674" s="1">
        <f>+Tabla15[[#This Row],[0]]*Tabla15[[#This Row],[NOMBRE DE LA CAUSA 2019]]</f>
        <v>672</v>
      </c>
      <c r="G674" s="6" t="s">
        <v>743</v>
      </c>
      <c r="I674" s="6"/>
      <c r="J674" s="1" t="s">
        <v>744</v>
      </c>
      <c r="K674" s="6" t="s">
        <v>740</v>
      </c>
      <c r="L674" s="7" t="s">
        <v>2154</v>
      </c>
      <c r="M674" s="27">
        <v>420</v>
      </c>
      <c r="N674" s="1" t="str">
        <f>+Tabla15[[#This Row],[NOMBRE DE LA CAUSA 2017]]</f>
        <v>SOLICITUD DE LA DIVISION MATERIAL DE BIEN INMUEBLE</v>
      </c>
    </row>
    <row r="675" spans="1:14" x14ac:dyDescent="0.25">
      <c r="A675" s="1">
        <f>+Tabla15[[#This Row],[1]]</f>
        <v>673</v>
      </c>
      <c r="B675" s="8" t="s">
        <v>2155</v>
      </c>
      <c r="C675" s="1">
        <v>1</v>
      </c>
      <c r="D675" s="1">
        <f>+IF(Tabla15[[#This Row],[NOMBRE DE LA CAUSA 2018]]=0,0,1)</f>
        <v>1</v>
      </c>
      <c r="E675" s="1">
        <f>+E674+Tabla15[[#This Row],[NOMBRE DE LA CAUSA 2019]]</f>
        <v>673</v>
      </c>
      <c r="F675" s="1">
        <f>+Tabla15[[#This Row],[0]]*Tabla15[[#This Row],[NOMBRE DE LA CAUSA 2019]]</f>
        <v>673</v>
      </c>
      <c r="G675" s="8" t="s">
        <v>743</v>
      </c>
      <c r="I675" s="6"/>
      <c r="J675" s="1" t="s">
        <v>744</v>
      </c>
      <c r="K675" s="6" t="s">
        <v>740</v>
      </c>
      <c r="L675" s="10" t="s">
        <v>2156</v>
      </c>
      <c r="M675" s="27">
        <v>2020</v>
      </c>
      <c r="N675" s="1" t="str">
        <f>+Tabla15[[#This Row],[NOMBRE DE LA CAUSA 2017]]</f>
        <v>SUBROGACION DE LOS DERECHOS DEL ASEGURADO POR RESPONSABILIDAD EN SINIESTRO</v>
      </c>
    </row>
    <row r="676" spans="1:14" x14ac:dyDescent="0.25">
      <c r="A676" s="1">
        <f>+Tabla15[[#This Row],[1]]</f>
        <v>674</v>
      </c>
      <c r="B676" s="8" t="s">
        <v>2157</v>
      </c>
      <c r="C676" s="1">
        <v>1</v>
      </c>
      <c r="D676" s="1">
        <f>+IF(Tabla15[[#This Row],[NOMBRE DE LA CAUSA 2018]]=0,0,1)</f>
        <v>1</v>
      </c>
      <c r="E676" s="1">
        <f>+E675+Tabla15[[#This Row],[NOMBRE DE LA CAUSA 2019]]</f>
        <v>674</v>
      </c>
      <c r="F676" s="1">
        <f>+Tabla15[[#This Row],[0]]*Tabla15[[#This Row],[NOMBRE DE LA CAUSA 2019]]</f>
        <v>674</v>
      </c>
      <c r="G676" s="6" t="s">
        <v>738</v>
      </c>
      <c r="I676" s="6"/>
      <c r="K676" s="8" t="s">
        <v>740</v>
      </c>
      <c r="L676" s="10" t="s">
        <v>2158</v>
      </c>
      <c r="M676" s="27">
        <v>2290</v>
      </c>
      <c r="N676" s="1" t="str">
        <f>+Tabla15[[#This Row],[NOMBRE DE LA CAUSA 2017]]</f>
        <v>SUSPENSION DE LICENCIA DE FUNCIONAMIENTO</v>
      </c>
    </row>
    <row r="677" spans="1:14" x14ac:dyDescent="0.25">
      <c r="A677" s="1">
        <f>+Tabla15[[#This Row],[1]]</f>
        <v>675</v>
      </c>
      <c r="B677" s="8" t="s">
        <v>2159</v>
      </c>
      <c r="C677" s="1">
        <v>1</v>
      </c>
      <c r="D677" s="1">
        <f>+IF(Tabla15[[#This Row],[NOMBRE DE LA CAUSA 2018]]=0,0,1)</f>
        <v>1</v>
      </c>
      <c r="E677" s="1">
        <f>+E676+Tabla15[[#This Row],[NOMBRE DE LA CAUSA 2019]]</f>
        <v>675</v>
      </c>
      <c r="F677" s="1">
        <f>+Tabla15[[#This Row],[0]]*Tabla15[[#This Row],[NOMBRE DE LA CAUSA 2019]]</f>
        <v>675</v>
      </c>
      <c r="G677" s="6" t="s">
        <v>781</v>
      </c>
      <c r="H677" s="1" t="s">
        <v>1960</v>
      </c>
      <c r="I677" s="6"/>
      <c r="K677" s="8" t="s">
        <v>740</v>
      </c>
      <c r="L677" s="10" t="s">
        <v>2160</v>
      </c>
      <c r="M677" s="27">
        <v>2289</v>
      </c>
      <c r="N677" s="1" t="str">
        <f>+Tabla15[[#This Row],[NOMBRE DE LA CAUSA 2017]]</f>
        <v>SUSPENSION DE LICENCIAS AMBIENTALES</v>
      </c>
    </row>
    <row r="678" spans="1:14" x14ac:dyDescent="0.25">
      <c r="A678" s="1">
        <f>+Tabla15[[#This Row],[1]]</f>
        <v>676</v>
      </c>
      <c r="B678" s="6" t="s">
        <v>2161</v>
      </c>
      <c r="C678" s="1">
        <v>1</v>
      </c>
      <c r="D678" s="1">
        <f>+IF(Tabla15[[#This Row],[NOMBRE DE LA CAUSA 2018]]=0,0,1)</f>
        <v>1</v>
      </c>
      <c r="E678" s="1">
        <f>+E677+Tabla15[[#This Row],[NOMBRE DE LA CAUSA 2019]]</f>
        <v>676</v>
      </c>
      <c r="F678" s="1">
        <f>+Tabla15[[#This Row],[0]]*Tabla15[[#This Row],[NOMBRE DE LA CAUSA 2019]]</f>
        <v>676</v>
      </c>
      <c r="G678" s="8" t="s">
        <v>743</v>
      </c>
      <c r="I678" s="6"/>
      <c r="J678" s="1" t="s">
        <v>744</v>
      </c>
      <c r="K678" s="6" t="s">
        <v>740</v>
      </c>
      <c r="L678" s="10" t="s">
        <v>2162</v>
      </c>
      <c r="M678" s="27">
        <v>504</v>
      </c>
      <c r="N678" s="1" t="str">
        <f>+Tabla15[[#This Row],[NOMBRE DE LA CAUSA 2017]]</f>
        <v>SUSTITUCION PATRONAL</v>
      </c>
    </row>
    <row r="679" spans="1:14" x14ac:dyDescent="0.25">
      <c r="A679" s="1">
        <f>+Tabla15[[#This Row],[1]]</f>
        <v>677</v>
      </c>
      <c r="B679" s="8" t="s">
        <v>2163</v>
      </c>
      <c r="C679" s="1">
        <v>1</v>
      </c>
      <c r="D679" s="1">
        <f>+IF(Tabla15[[#This Row],[NOMBRE DE LA CAUSA 2018]]=0,0,1)</f>
        <v>1</v>
      </c>
      <c r="E679" s="1">
        <f>+E678+Tabla15[[#This Row],[NOMBRE DE LA CAUSA 2019]]</f>
        <v>677</v>
      </c>
      <c r="F679" s="1">
        <f>+Tabla15[[#This Row],[0]]*Tabla15[[#This Row],[NOMBRE DE LA CAUSA 2019]]</f>
        <v>677</v>
      </c>
      <c r="G679" s="6" t="s">
        <v>738</v>
      </c>
      <c r="I679" s="8" t="s">
        <v>1119</v>
      </c>
      <c r="K679" s="8" t="s">
        <v>740</v>
      </c>
      <c r="L679" s="10" t="s">
        <v>2164</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2165</v>
      </c>
      <c r="C680" s="1">
        <v>1</v>
      </c>
      <c r="D680" s="1">
        <f>+IF(Tabla15[[#This Row],[NOMBRE DE LA CAUSA 2018]]=0,0,1)</f>
        <v>1</v>
      </c>
      <c r="E680" s="1">
        <f>+E679+Tabla15[[#This Row],[NOMBRE DE LA CAUSA 2019]]</f>
        <v>678</v>
      </c>
      <c r="F680" s="1">
        <f>+Tabla15[[#This Row],[0]]*Tabla15[[#This Row],[NOMBRE DE LA CAUSA 2019]]</f>
        <v>678</v>
      </c>
      <c r="G680" s="8" t="s">
        <v>743</v>
      </c>
      <c r="I680" s="6"/>
      <c r="J680" s="1" t="s">
        <v>744</v>
      </c>
      <c r="K680" s="6" t="s">
        <v>740</v>
      </c>
      <c r="L680" s="10" t="s">
        <v>2166</v>
      </c>
      <c r="M680" s="27">
        <v>2000</v>
      </c>
      <c r="N680" s="1" t="str">
        <f>+Tabla15[[#This Row],[NOMBRE DE LA CAUSA 2017]]</f>
        <v>VIA DE HECHO DE LA ADMINISTRACION</v>
      </c>
    </row>
    <row r="681" spans="1:14" x14ac:dyDescent="0.25">
      <c r="A681" s="1">
        <f>+Tabla15[[#This Row],[1]]</f>
        <v>679</v>
      </c>
      <c r="B681" s="6" t="s">
        <v>2167</v>
      </c>
      <c r="C681" s="1">
        <v>1</v>
      </c>
      <c r="D681" s="1">
        <f>+IF(Tabla15[[#This Row],[NOMBRE DE LA CAUSA 2018]]=0,0,1)</f>
        <v>1</v>
      </c>
      <c r="E681" s="1">
        <f>+E680+Tabla15[[#This Row],[NOMBRE DE LA CAUSA 2019]]</f>
        <v>679</v>
      </c>
      <c r="F681" s="1">
        <f>+Tabla15[[#This Row],[0]]*Tabla15[[#This Row],[NOMBRE DE LA CAUSA 2019]]</f>
        <v>679</v>
      </c>
      <c r="G681" s="6" t="s">
        <v>743</v>
      </c>
      <c r="I681" s="6"/>
      <c r="J681" s="1" t="s">
        <v>744</v>
      </c>
      <c r="K681" s="6" t="s">
        <v>740</v>
      </c>
      <c r="L681" s="7" t="s">
        <v>2168</v>
      </c>
      <c r="M681" s="27">
        <v>296</v>
      </c>
      <c r="N681" s="1" t="str">
        <f>+Tabla15[[#This Row],[NOMBRE DE LA CAUSA 2017]]</f>
        <v>VIOLACION A LA PROTECCION DE DATOS PERSONALES</v>
      </c>
    </row>
    <row r="682" spans="1:14" x14ac:dyDescent="0.25">
      <c r="A682" s="1">
        <f>+Tabla15[[#This Row],[1]]</f>
        <v>680</v>
      </c>
      <c r="B682" s="6" t="s">
        <v>2169</v>
      </c>
      <c r="C682" s="1">
        <v>1</v>
      </c>
      <c r="D682" s="1">
        <f>+IF(Tabla15[[#This Row],[NOMBRE DE LA CAUSA 2018]]=0,0,1)</f>
        <v>1</v>
      </c>
      <c r="E682" s="1">
        <f>+E681+Tabla15[[#This Row],[NOMBRE DE LA CAUSA 2019]]</f>
        <v>680</v>
      </c>
      <c r="F682" s="1">
        <f>+Tabla15[[#This Row],[0]]*Tabla15[[#This Row],[NOMBRE DE LA CAUSA 2019]]</f>
        <v>680</v>
      </c>
      <c r="G682" s="6" t="s">
        <v>743</v>
      </c>
      <c r="I682" s="6"/>
      <c r="J682" s="1" t="s">
        <v>744</v>
      </c>
      <c r="K682" s="6" t="s">
        <v>740</v>
      </c>
      <c r="L682" s="7" t="s">
        <v>2170</v>
      </c>
      <c r="M682" s="27">
        <v>56</v>
      </c>
      <c r="N682" s="1" t="str">
        <f>+Tabla15[[#This Row],[NOMBRE DE LA CAUSA 2017]]</f>
        <v>VIOLACION AL DEBIDO PROCESO ADMINISTRATIVO</v>
      </c>
    </row>
    <row r="683" spans="1:14" x14ac:dyDescent="0.25">
      <c r="A683" s="1">
        <f>+Tabla15[[#This Row],[1]]</f>
        <v>681</v>
      </c>
      <c r="B683" s="6" t="s">
        <v>2171</v>
      </c>
      <c r="C683" s="1">
        <v>1</v>
      </c>
      <c r="D683" s="1">
        <f>+IF(Tabla15[[#This Row],[NOMBRE DE LA CAUSA 2018]]=0,0,1)</f>
        <v>1</v>
      </c>
      <c r="E683" s="1">
        <f>+E682+Tabla15[[#This Row],[NOMBRE DE LA CAUSA 2019]]</f>
        <v>681</v>
      </c>
      <c r="F683" s="1">
        <f>+Tabla15[[#This Row],[0]]*Tabla15[[#This Row],[NOMBRE DE LA CAUSA 2019]]</f>
        <v>681</v>
      </c>
      <c r="G683" s="6" t="s">
        <v>743</v>
      </c>
      <c r="I683" s="6"/>
      <c r="J683" s="1" t="s">
        <v>744</v>
      </c>
      <c r="K683" s="6" t="s">
        <v>740</v>
      </c>
      <c r="L683" s="7" t="s">
        <v>2172</v>
      </c>
      <c r="M683" s="27">
        <v>290</v>
      </c>
      <c r="N683" s="1" t="str">
        <f>+Tabla15[[#This Row],[NOMBRE DE LA CAUSA 2017]]</f>
        <v>VIOLACION AL DERECHO DE POSTULACION A UN CARGO DE ELECCION POPULAR</v>
      </c>
    </row>
    <row r="684" spans="1:14" x14ac:dyDescent="0.25">
      <c r="A684" s="1">
        <f>+Tabla15[[#This Row],[1]]</f>
        <v>682</v>
      </c>
      <c r="B684" s="6" t="s">
        <v>2173</v>
      </c>
      <c r="C684" s="1">
        <v>1</v>
      </c>
      <c r="D684" s="1">
        <f>+IF(Tabla15[[#This Row],[NOMBRE DE LA CAUSA 2018]]=0,0,1)</f>
        <v>1</v>
      </c>
      <c r="E684" s="1">
        <f>+E683+Tabla15[[#This Row],[NOMBRE DE LA CAUSA 2019]]</f>
        <v>682</v>
      </c>
      <c r="F684" s="1">
        <f>+Tabla15[[#This Row],[0]]*Tabla15[[#This Row],[NOMBRE DE LA CAUSA 2019]]</f>
        <v>682</v>
      </c>
      <c r="G684" s="6" t="s">
        <v>743</v>
      </c>
      <c r="I684" s="6"/>
      <c r="J684" s="1" t="s">
        <v>744</v>
      </c>
      <c r="K684" s="6" t="s">
        <v>740</v>
      </c>
      <c r="L684" s="7" t="s">
        <v>2174</v>
      </c>
      <c r="M684" s="27">
        <v>231</v>
      </c>
      <c r="N684" s="1" t="str">
        <f>+Tabla15[[#This Row],[NOMBRE DE LA CAUSA 2017]]</f>
        <v>VIOLACION AL REGIMEN JURIDICO DE DERECHOS DE AUTOR</v>
      </c>
    </row>
    <row r="685" spans="1:14" x14ac:dyDescent="0.25">
      <c r="A685" s="1">
        <f>+Tabla15[[#This Row],[1]]</f>
        <v>683</v>
      </c>
      <c r="B685" s="6" t="s">
        <v>2175</v>
      </c>
      <c r="C685" s="1">
        <v>1</v>
      </c>
      <c r="D685" s="1">
        <f>+IF(Tabla15[[#This Row],[NOMBRE DE LA CAUSA 2018]]=0,0,1)</f>
        <v>1</v>
      </c>
      <c r="E685" s="1">
        <f>+E684+Tabla15[[#This Row],[NOMBRE DE LA CAUSA 2019]]</f>
        <v>683</v>
      </c>
      <c r="F685" s="1">
        <f>+Tabla15[[#This Row],[0]]*Tabla15[[#This Row],[NOMBRE DE LA CAUSA 2019]]</f>
        <v>683</v>
      </c>
      <c r="G685" s="6" t="s">
        <v>743</v>
      </c>
      <c r="I685" s="6"/>
      <c r="J685" s="1" t="s">
        <v>744</v>
      </c>
      <c r="K685" s="6" t="s">
        <v>740</v>
      </c>
      <c r="L685" s="7" t="s">
        <v>2176</v>
      </c>
      <c r="M685" s="27">
        <v>235</v>
      </c>
      <c r="N685" s="1" t="str">
        <f>+Tabla15[[#This Row],[NOMBRE DE LA CAUSA 2017]]</f>
        <v>VIOLACION AL REGIMEN JURIDICO DE PROPIEDAD INDUSTRIAL</v>
      </c>
    </row>
    <row r="686" spans="1:14" x14ac:dyDescent="0.25">
      <c r="A686" s="1">
        <f>+Tabla15[[#This Row],[1]]</f>
        <v>684</v>
      </c>
      <c r="B686" s="8" t="s">
        <v>2177</v>
      </c>
      <c r="C686" s="1">
        <v>1</v>
      </c>
      <c r="D686" s="1">
        <f>+IF(Tabla15[[#This Row],[NOMBRE DE LA CAUSA 2018]]=0,0,1)</f>
        <v>1</v>
      </c>
      <c r="E686" s="1">
        <f>+E685+Tabla15[[#This Row],[NOMBRE DE LA CAUSA 2019]]</f>
        <v>684</v>
      </c>
      <c r="F686" s="1">
        <f>+Tabla15[[#This Row],[0]]*Tabla15[[#This Row],[NOMBRE DE LA CAUSA 2019]]</f>
        <v>684</v>
      </c>
      <c r="G686" s="8" t="s">
        <v>743</v>
      </c>
      <c r="I686" s="6"/>
      <c r="J686" s="1" t="s">
        <v>744</v>
      </c>
      <c r="K686" s="6" t="s">
        <v>740</v>
      </c>
      <c r="L686" s="10" t="s">
        <v>2178</v>
      </c>
      <c r="M686" s="27">
        <v>1878</v>
      </c>
      <c r="N686" s="1" t="str">
        <f>+Tabla15[[#This Row],[NOMBRE DE LA CAUSA 2017]]</f>
        <v>VIOLACION AL REGIMEN LEGAL DE INHABILIDADES E INCOMPATIBILIDADES PARA ACCEDER A CARGO DE ELECCION POPULAR</v>
      </c>
    </row>
    <row r="687" spans="1:14" x14ac:dyDescent="0.25">
      <c r="A687" s="1">
        <f>+Tabla15[[#This Row],[1]]</f>
        <v>685</v>
      </c>
      <c r="B687" s="6" t="s">
        <v>2179</v>
      </c>
      <c r="C687" s="1">
        <v>1</v>
      </c>
      <c r="D687" s="1">
        <f>+IF(Tabla15[[#This Row],[NOMBRE DE LA CAUSA 2018]]=0,0,1)</f>
        <v>1</v>
      </c>
      <c r="E687" s="1">
        <f>+E686+Tabla15[[#This Row],[NOMBRE DE LA CAUSA 2019]]</f>
        <v>685</v>
      </c>
      <c r="F687" s="1">
        <f>+Tabla15[[#This Row],[0]]*Tabla15[[#This Row],[NOMBRE DE LA CAUSA 2019]]</f>
        <v>685</v>
      </c>
      <c r="G687" s="6" t="s">
        <v>743</v>
      </c>
      <c r="I687" s="6"/>
      <c r="J687" s="1" t="s">
        <v>744</v>
      </c>
      <c r="K687" s="6" t="s">
        <v>740</v>
      </c>
      <c r="L687" s="7" t="s">
        <v>2180</v>
      </c>
      <c r="M687" s="27">
        <v>159</v>
      </c>
      <c r="N687" s="1" t="str">
        <f>+Tabla15[[#This Row],[NOMBRE DE LA CAUSA 2017]]</f>
        <v>VIOLACION O AMENAZA A LA LIBRE COMPETENCIA ECONOMICA</v>
      </c>
    </row>
    <row r="688" spans="1:14" x14ac:dyDescent="0.25">
      <c r="A688" s="1">
        <f>+Tabla15[[#This Row],[1]]</f>
        <v>686</v>
      </c>
      <c r="B688" s="6" t="s">
        <v>2181</v>
      </c>
      <c r="C688" s="1">
        <v>1</v>
      </c>
      <c r="D688" s="1">
        <f>+IF(Tabla15[[#This Row],[NOMBRE DE LA CAUSA 2018]]=0,0,1)</f>
        <v>1</v>
      </c>
      <c r="E688" s="1">
        <f>+E687+Tabla15[[#This Row],[NOMBRE DE LA CAUSA 2019]]</f>
        <v>686</v>
      </c>
      <c r="F688" s="1">
        <f>+Tabla15[[#This Row],[0]]*Tabla15[[#This Row],[NOMBRE DE LA CAUSA 2019]]</f>
        <v>686</v>
      </c>
      <c r="G688" s="6" t="s">
        <v>743</v>
      </c>
      <c r="I688" s="6"/>
      <c r="J688" s="1" t="s">
        <v>744</v>
      </c>
      <c r="K688" s="6" t="s">
        <v>740</v>
      </c>
      <c r="L688" s="7" t="s">
        <v>2182</v>
      </c>
      <c r="M688" s="27">
        <v>161</v>
      </c>
      <c r="N688" s="1" t="str">
        <f>+Tabla15[[#This Row],[NOMBRE DE LA CAUSA 2017]]</f>
        <v>VIOLACION O AMENAZA A LA MORALIDAD ADMINISTRATIVA</v>
      </c>
    </row>
    <row r="689" spans="1:14" x14ac:dyDescent="0.25">
      <c r="A689" s="1">
        <f>+Tabla15[[#This Row],[1]]</f>
        <v>687</v>
      </c>
      <c r="B689" s="6" t="s">
        <v>2183</v>
      </c>
      <c r="C689" s="1">
        <v>1</v>
      </c>
      <c r="D689" s="1">
        <f>+IF(Tabla15[[#This Row],[NOMBRE DE LA CAUSA 2018]]=0,0,1)</f>
        <v>1</v>
      </c>
      <c r="E689" s="1">
        <f>+E688+Tabla15[[#This Row],[NOMBRE DE LA CAUSA 2019]]</f>
        <v>687</v>
      </c>
      <c r="F689" s="1">
        <f>+Tabla15[[#This Row],[0]]*Tabla15[[#This Row],[NOMBRE DE LA CAUSA 2019]]</f>
        <v>687</v>
      </c>
      <c r="G689" s="6" t="s">
        <v>743</v>
      </c>
      <c r="I689" s="6"/>
      <c r="J689" s="1" t="s">
        <v>744</v>
      </c>
      <c r="K689" s="6" t="s">
        <v>740</v>
      </c>
      <c r="L689" s="7" t="s">
        <v>2184</v>
      </c>
      <c r="M689" s="27">
        <v>179</v>
      </c>
      <c r="N689" s="1" t="str">
        <f>+Tabla15[[#This Row],[NOMBRE DE LA CAUSA 2017]]</f>
        <v>VIOLACION O AMENAZA A LA SEGURIDAD Y SALUBRIDAD PUBLICAS</v>
      </c>
    </row>
    <row r="690" spans="1:14" x14ac:dyDescent="0.25">
      <c r="A690" s="1">
        <f>+Tabla15[[#This Row],[1]]</f>
        <v>688</v>
      </c>
      <c r="B690" s="6" t="s">
        <v>2185</v>
      </c>
      <c r="C690" s="1">
        <v>1</v>
      </c>
      <c r="D690" s="1">
        <f>+IF(Tabla15[[#This Row],[NOMBRE DE LA CAUSA 2018]]=0,0,1)</f>
        <v>1</v>
      </c>
      <c r="E690" s="1">
        <f>+E689+Tabla15[[#This Row],[NOMBRE DE LA CAUSA 2019]]</f>
        <v>688</v>
      </c>
      <c r="F690" s="1">
        <f>+Tabla15[[#This Row],[0]]*Tabla15[[#This Row],[NOMBRE DE LA CAUSA 2019]]</f>
        <v>688</v>
      </c>
      <c r="G690" s="6" t="s">
        <v>743</v>
      </c>
      <c r="I690" s="6"/>
      <c r="J690" s="1" t="s">
        <v>744</v>
      </c>
      <c r="K690" s="6" t="s">
        <v>740</v>
      </c>
      <c r="L690" s="7" t="s">
        <v>2186</v>
      </c>
      <c r="M690" s="27">
        <v>260</v>
      </c>
      <c r="N690" s="1" t="str">
        <f>+Tabla15[[#This Row],[NOMBRE DE LA CAUSA 2017]]</f>
        <v>VIOLACION O AMENAZA A LOS DERECHOS DE LOS CONSUMIDORES Y USUARIOS</v>
      </c>
    </row>
    <row r="691" spans="1:14" x14ac:dyDescent="0.25">
      <c r="A691" s="1">
        <f>+Tabla15[[#This Row],[1]]</f>
        <v>689</v>
      </c>
      <c r="B691" s="6" t="s">
        <v>2187</v>
      </c>
      <c r="C691" s="1">
        <v>1</v>
      </c>
      <c r="D691" s="1">
        <f>+IF(Tabla15[[#This Row],[NOMBRE DE LA CAUSA 2018]]=0,0,1)</f>
        <v>1</v>
      </c>
      <c r="E691" s="1">
        <f>+E690+Tabla15[[#This Row],[NOMBRE DE LA CAUSA 2019]]</f>
        <v>689</v>
      </c>
      <c r="F691" s="1">
        <f>+Tabla15[[#This Row],[0]]*Tabla15[[#This Row],[NOMBRE DE LA CAUSA 2019]]</f>
        <v>689</v>
      </c>
      <c r="G691" s="6" t="s">
        <v>743</v>
      </c>
      <c r="I691" s="6"/>
      <c r="J691" s="1" t="s">
        <v>744</v>
      </c>
      <c r="K691" s="6" t="s">
        <v>740</v>
      </c>
      <c r="L691" s="7" t="s">
        <v>2188</v>
      </c>
      <c r="M691" s="27">
        <v>1978</v>
      </c>
      <c r="N691" s="1" t="str">
        <f>+Tabla15[[#This Row],[NOMBRE DE LA CAUSA 2017]]</f>
        <v>VIOLACION O AMENAZA AL GOCE DE UN AMBIENTE SANO</v>
      </c>
    </row>
    <row r="692" spans="1:14" x14ac:dyDescent="0.25">
      <c r="A692" s="1">
        <f>+Tabla15[[#This Row],[1]]</f>
        <v>690</v>
      </c>
      <c r="B692" s="6" t="s">
        <v>2189</v>
      </c>
      <c r="C692" s="1">
        <v>1</v>
      </c>
      <c r="D692" s="1">
        <f>+IF(Tabla15[[#This Row],[NOMBRE DE LA CAUSA 2018]]=0,0,1)</f>
        <v>1</v>
      </c>
      <c r="E692" s="1">
        <f>+E691+Tabla15[[#This Row],[NOMBRE DE LA CAUSA 2019]]</f>
        <v>690</v>
      </c>
      <c r="F692" s="1">
        <f>+Tabla15[[#This Row],[0]]*Tabla15[[#This Row],[NOMBRE DE LA CAUSA 2019]]</f>
        <v>690</v>
      </c>
      <c r="G692" s="6" t="s">
        <v>743</v>
      </c>
      <c r="I692" s="6"/>
      <c r="J692" s="1" t="s">
        <v>744</v>
      </c>
      <c r="K692" s="6" t="s">
        <v>740</v>
      </c>
      <c r="L692" s="7" t="s">
        <v>2190</v>
      </c>
      <c r="M692" s="27">
        <v>368</v>
      </c>
      <c r="N692" s="1" t="str">
        <f>+Tabla15[[#This Row],[NOMBRE DE LA CAUSA 2017]]</f>
        <v>VIOLACION O AMENAZA AL GOCE DEL ESPACIO PUBLICO Y A LA UTILIZACION Y DEFENSA DE BIENES DE USO PUBLICO</v>
      </c>
    </row>
    <row r="693" spans="1:14" x14ac:dyDescent="0.25">
      <c r="A693" s="1">
        <f>+Tabla15[[#This Row],[1]]</f>
        <v>691</v>
      </c>
      <c r="B693" s="6" t="s">
        <v>2191</v>
      </c>
      <c r="C693" s="1">
        <v>1</v>
      </c>
      <c r="D693" s="1">
        <f>+IF(Tabla15[[#This Row],[NOMBRE DE LA CAUSA 2018]]=0,0,1)</f>
        <v>1</v>
      </c>
      <c r="E693" s="1">
        <f>+E692+Tabla15[[#This Row],[NOMBRE DE LA CAUSA 2019]]</f>
        <v>691</v>
      </c>
      <c r="F693" s="1">
        <f>+Tabla15[[#This Row],[0]]*Tabla15[[#This Row],[NOMBRE DE LA CAUSA 2019]]</f>
        <v>691</v>
      </c>
      <c r="G693" s="6" t="s">
        <v>743</v>
      </c>
      <c r="I693" s="6"/>
      <c r="J693" s="1" t="s">
        <v>744</v>
      </c>
      <c r="K693" s="6" t="s">
        <v>740</v>
      </c>
      <c r="L693" s="7" t="s">
        <v>2192</v>
      </c>
      <c r="M693" s="27">
        <v>373</v>
      </c>
      <c r="N693" s="1" t="str">
        <f>+Tabla15[[#This Row],[NOMBRE DE LA CAUSA 2017]]</f>
        <v>VIOLACION O AMENAZA AL PATRIMONIO CULTURAL DE LA NACION</v>
      </c>
    </row>
    <row r="694" spans="1:14" x14ac:dyDescent="0.25">
      <c r="A694" s="1">
        <f>+Tabla15[[#This Row],[1]]</f>
        <v>692</v>
      </c>
      <c r="B694" s="6" t="s">
        <v>2193</v>
      </c>
      <c r="C694" s="1">
        <v>1</v>
      </c>
      <c r="D694" s="1">
        <f>+IF(Tabla15[[#This Row],[NOMBRE DE LA CAUSA 2018]]=0,0,1)</f>
        <v>1</v>
      </c>
      <c r="E694" s="1">
        <f>+E693+Tabla15[[#This Row],[NOMBRE DE LA CAUSA 2019]]</f>
        <v>692</v>
      </c>
      <c r="F694" s="1">
        <f>+Tabla15[[#This Row],[0]]*Tabla15[[#This Row],[NOMBRE DE LA CAUSA 2019]]</f>
        <v>692</v>
      </c>
      <c r="G694" s="6" t="s">
        <v>743</v>
      </c>
      <c r="I694" s="6"/>
      <c r="J694" s="1" t="s">
        <v>744</v>
      </c>
      <c r="K694" s="6" t="s">
        <v>740</v>
      </c>
      <c r="L694" s="7" t="s">
        <v>2194</v>
      </c>
      <c r="M694" s="27">
        <v>169</v>
      </c>
      <c r="N694" s="1" t="str">
        <f>+Tabla15[[#This Row],[NOMBRE DE LA CAUSA 2017]]</f>
        <v>VIOLACION O AMENAZA AL PATRIMONIO PUBLICO</v>
      </c>
    </row>
    <row r="695" spans="1:14" x14ac:dyDescent="0.25">
      <c r="A695" s="1">
        <f>+Tabla15[[#This Row],[1]]</f>
        <v>693</v>
      </c>
      <c r="B695" s="6" t="s">
        <v>2195</v>
      </c>
      <c r="C695" s="1">
        <v>1</v>
      </c>
      <c r="D695" s="1">
        <f>+IF(Tabla15[[#This Row],[NOMBRE DE LA CAUSA 2018]]=0,0,1)</f>
        <v>1</v>
      </c>
      <c r="E695" s="1">
        <f>+E694+Tabla15[[#This Row],[NOMBRE DE LA CAUSA 2019]]</f>
        <v>693</v>
      </c>
      <c r="F695" s="1">
        <f>+Tabla15[[#This Row],[0]]*Tabla15[[#This Row],[NOMBRE DE LA CAUSA 2019]]</f>
        <v>693</v>
      </c>
      <c r="G695" s="6" t="s">
        <v>743</v>
      </c>
      <c r="H695" s="6"/>
      <c r="I695" s="6"/>
      <c r="J695" s="6" t="s">
        <v>744</v>
      </c>
      <c r="K695" s="6" t="s">
        <v>740</v>
      </c>
      <c r="L695" s="7" t="s">
        <v>2196</v>
      </c>
      <c r="M695" s="27">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22"/>
  <sheetViews>
    <sheetView showGridLines="0" showRowColHeaders="0" workbookViewId="0"/>
  </sheetViews>
  <sheetFormatPr baseColWidth="10" defaultColWidth="11.42578125" defaultRowHeight="15" x14ac:dyDescent="0.25"/>
  <cols>
    <col min="1" max="1" width="5.7109375" customWidth="1"/>
    <col min="2" max="6" width="25.7109375" customWidth="1"/>
  </cols>
  <sheetData>
    <row r="1" spans="2:6" ht="19.5" x14ac:dyDescent="0.25">
      <c r="B1" s="78"/>
    </row>
    <row r="3" spans="2:6" ht="23.25" x14ac:dyDescent="0.25">
      <c r="B3" s="130" t="s">
        <v>557</v>
      </c>
      <c r="C3" s="130"/>
      <c r="D3" s="130"/>
      <c r="E3" s="130"/>
      <c r="F3" s="130"/>
    </row>
    <row r="4" spans="2:6" ht="18.75" x14ac:dyDescent="0.4">
      <c r="B4" s="32"/>
      <c r="C4" s="32"/>
      <c r="D4" s="32"/>
      <c r="E4" s="32"/>
      <c r="F4" s="32"/>
    </row>
    <row r="5" spans="2:6" ht="19.5" x14ac:dyDescent="0.25">
      <c r="B5" s="131" t="s">
        <v>560</v>
      </c>
      <c r="C5" s="132"/>
      <c r="D5" s="132"/>
      <c r="E5" s="132"/>
      <c r="F5" s="132"/>
    </row>
    <row r="6" spans="2:6" ht="18.75" x14ac:dyDescent="0.4">
      <c r="B6" s="32"/>
      <c r="C6" s="32"/>
      <c r="D6" s="32"/>
      <c r="E6" s="32"/>
      <c r="F6" s="32"/>
    </row>
    <row r="7" spans="2:6" x14ac:dyDescent="0.25">
      <c r="B7" s="133" t="s">
        <v>561</v>
      </c>
      <c r="C7" s="133"/>
      <c r="D7" s="133"/>
      <c r="E7" s="133"/>
      <c r="F7" s="133"/>
    </row>
    <row r="8" spans="2:6" x14ac:dyDescent="0.25">
      <c r="B8" s="133"/>
      <c r="C8" s="133"/>
      <c r="D8" s="133"/>
      <c r="E8" s="133"/>
      <c r="F8" s="133"/>
    </row>
    <row r="9" spans="2:6" x14ac:dyDescent="0.25">
      <c r="B9" s="133"/>
      <c r="C9" s="133"/>
      <c r="D9" s="133"/>
      <c r="E9" s="133"/>
      <c r="F9" s="133"/>
    </row>
    <row r="10" spans="2:6" x14ac:dyDescent="0.25">
      <c r="B10" s="133"/>
      <c r="C10" s="133"/>
      <c r="D10" s="133"/>
      <c r="E10" s="133"/>
      <c r="F10" s="133"/>
    </row>
    <row r="11" spans="2:6" x14ac:dyDescent="0.25">
      <c r="B11" s="133"/>
      <c r="C11" s="133"/>
      <c r="D11" s="133"/>
      <c r="E11" s="133"/>
      <c r="F11" s="133"/>
    </row>
    <row r="12" spans="2:6" ht="18.75" x14ac:dyDescent="0.4">
      <c r="B12" s="32"/>
      <c r="C12" s="32"/>
      <c r="D12" s="32"/>
      <c r="E12" s="32"/>
      <c r="F12" s="32"/>
    </row>
    <row r="13" spans="2:6" ht="19.5" x14ac:dyDescent="0.25">
      <c r="B13" s="131" t="s">
        <v>562</v>
      </c>
      <c r="C13" s="132"/>
      <c r="D13" s="132"/>
      <c r="E13" s="132"/>
      <c r="F13" s="132"/>
    </row>
    <row r="14" spans="2:6" ht="18.75" x14ac:dyDescent="0.4">
      <c r="B14" s="32"/>
      <c r="C14" s="32"/>
      <c r="D14" s="32"/>
      <c r="E14" s="32"/>
      <c r="F14" s="32"/>
    </row>
    <row r="15" spans="2:6" x14ac:dyDescent="0.25">
      <c r="B15" s="134" t="s">
        <v>563</v>
      </c>
      <c r="C15" s="134"/>
      <c r="D15" s="134"/>
      <c r="E15" s="134"/>
      <c r="F15" s="134"/>
    </row>
    <row r="16" spans="2:6" x14ac:dyDescent="0.25">
      <c r="B16" s="134"/>
      <c r="C16" s="134"/>
      <c r="D16" s="134"/>
      <c r="E16" s="134"/>
      <c r="F16" s="134"/>
    </row>
    <row r="17" spans="2:6" x14ac:dyDescent="0.25">
      <c r="B17" s="134"/>
      <c r="C17" s="134"/>
      <c r="D17" s="134"/>
      <c r="E17" s="134"/>
      <c r="F17" s="134"/>
    </row>
    <row r="18" spans="2:6" x14ac:dyDescent="0.25">
      <c r="B18" s="134"/>
      <c r="C18" s="134"/>
      <c r="D18" s="134"/>
      <c r="E18" s="134"/>
      <c r="F18" s="134"/>
    </row>
    <row r="19" spans="2:6" x14ac:dyDescent="0.25">
      <c r="B19" s="134"/>
      <c r="C19" s="134"/>
      <c r="D19" s="134"/>
      <c r="E19" s="134"/>
      <c r="F19" s="134"/>
    </row>
    <row r="20" spans="2:6" ht="18.75" x14ac:dyDescent="0.4">
      <c r="B20" s="32"/>
      <c r="C20" s="32"/>
      <c r="D20" s="32"/>
      <c r="E20" s="32"/>
      <c r="F20" s="32"/>
    </row>
    <row r="21" spans="2:6" ht="18.75" x14ac:dyDescent="0.4">
      <c r="B21" s="32"/>
      <c r="C21" s="32"/>
      <c r="D21" s="32"/>
      <c r="E21" s="32"/>
      <c r="F21" s="32"/>
    </row>
    <row r="22" spans="2:6" ht="18.75" x14ac:dyDescent="0.4">
      <c r="B22" s="32"/>
      <c r="C22" s="32"/>
      <c r="D22" s="32"/>
      <c r="E22" s="32"/>
      <c r="F22" s="32"/>
    </row>
  </sheetData>
  <sheetProtection algorithmName="SHA-512" hashValue="PZFfsC5QpprDOTmY1kwjmG9Qx6d9XoV9RfTLU39qs/CaEryMdKVfhQvXzp1WWVQDFaF37ex3pXLUaBzkPfItPw==" saltValue="T1OuSQfiHsy8V+WFPBpcWA=="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37"/>
      <c r="C1" s="137"/>
    </row>
    <row r="3" spans="2:12" ht="29.25" x14ac:dyDescent="0.6">
      <c r="B3" s="138" t="s">
        <v>564</v>
      </c>
      <c r="C3" s="136"/>
      <c r="D3" s="136"/>
      <c r="E3" s="136"/>
      <c r="F3" s="136"/>
      <c r="G3" s="136"/>
      <c r="H3" s="136"/>
      <c r="I3" s="136"/>
      <c r="J3" s="136"/>
      <c r="K3" s="136"/>
      <c r="L3" s="136"/>
    </row>
    <row r="4" spans="2:12" ht="23.25" x14ac:dyDescent="0.5">
      <c r="B4" s="135" t="s">
        <v>565</v>
      </c>
      <c r="C4" s="136"/>
      <c r="D4" s="136"/>
      <c r="E4" s="136"/>
      <c r="F4" s="136"/>
      <c r="G4" s="136"/>
      <c r="H4" s="136"/>
      <c r="I4" s="136"/>
      <c r="J4" s="136"/>
      <c r="K4" s="136"/>
      <c r="L4" s="136"/>
    </row>
  </sheetData>
  <sheetProtection algorithmName="SHA-512" hashValue="I/G+b+H6dwM1am5xsus/BZAZa7fSKvbdKvSudQ5KEtS+kZE3neXGW/5b+00DMgMtPj8Jr7hOoGYv/SrOXYbSOw==" saltValue="NrSTZT+lcMkMZOpFERJscQ=="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Normal="100" workbookViewId="0"/>
  </sheetViews>
  <sheetFormatPr baseColWidth="10" defaultColWidth="11.42578125" defaultRowHeight="15" x14ac:dyDescent="0.25"/>
  <cols>
    <col min="1" max="1" width="5.7109375" customWidth="1"/>
    <col min="2" max="5" width="30.7109375" customWidth="1"/>
  </cols>
  <sheetData>
    <row r="1" spans="2:9" ht="23.25" x14ac:dyDescent="0.25">
      <c r="B1" s="87"/>
      <c r="C1" s="66"/>
    </row>
    <row r="3" spans="2:9" x14ac:dyDescent="0.25">
      <c r="B3" s="139" t="s">
        <v>566</v>
      </c>
      <c r="C3" s="139"/>
      <c r="D3" s="139"/>
      <c r="E3" s="139"/>
      <c r="F3" s="140"/>
      <c r="G3" s="140"/>
      <c r="H3" s="140"/>
      <c r="I3" s="140"/>
    </row>
    <row r="4" spans="2:9" x14ac:dyDescent="0.25">
      <c r="B4" s="139"/>
      <c r="C4" s="139"/>
      <c r="D4" s="139"/>
      <c r="E4" s="139"/>
      <c r="F4" s="140"/>
      <c r="G4" s="140"/>
      <c r="H4" s="140"/>
      <c r="I4" s="140"/>
    </row>
    <row r="5" spans="2:9" x14ac:dyDescent="0.25">
      <c r="B5" s="141" t="s">
        <v>567</v>
      </c>
      <c r="C5" s="141"/>
      <c r="D5" s="141"/>
      <c r="E5" s="141"/>
      <c r="F5" s="142"/>
      <c r="G5" s="142"/>
      <c r="H5" s="142"/>
      <c r="I5" s="142"/>
    </row>
    <row r="6" spans="2:9" x14ac:dyDescent="0.25">
      <c r="B6" s="141"/>
      <c r="C6" s="141"/>
      <c r="D6" s="141"/>
      <c r="E6" s="141"/>
      <c r="F6" s="142"/>
      <c r="G6" s="142"/>
      <c r="H6" s="142"/>
      <c r="I6" s="142"/>
    </row>
    <row r="7" spans="2:9" x14ac:dyDescent="0.25">
      <c r="B7" s="141"/>
      <c r="C7" s="141"/>
      <c r="D7" s="141"/>
      <c r="E7" s="141"/>
      <c r="F7" s="142"/>
      <c r="G7" s="142"/>
      <c r="H7" s="142"/>
      <c r="I7" s="142"/>
    </row>
    <row r="8" spans="2:9" x14ac:dyDescent="0.25">
      <c r="B8" s="141"/>
      <c r="C8" s="141"/>
      <c r="D8" s="141"/>
      <c r="E8" s="141"/>
      <c r="F8" s="142"/>
      <c r="G8" s="142"/>
      <c r="H8" s="142"/>
      <c r="I8" s="142"/>
    </row>
    <row r="9" spans="2:9" x14ac:dyDescent="0.25">
      <c r="B9" s="141"/>
      <c r="C9" s="141"/>
      <c r="D9" s="141"/>
      <c r="E9" s="141"/>
      <c r="F9" s="142"/>
      <c r="G9" s="142"/>
      <c r="H9" s="142"/>
      <c r="I9" s="142"/>
    </row>
    <row r="10" spans="2:9" x14ac:dyDescent="0.25">
      <c r="B10" s="141"/>
      <c r="C10" s="141"/>
      <c r="D10" s="141"/>
      <c r="E10" s="141"/>
      <c r="F10" s="142"/>
      <c r="G10" s="142"/>
      <c r="H10" s="142"/>
      <c r="I10" s="142"/>
    </row>
    <row r="11" spans="2:9" x14ac:dyDescent="0.25">
      <c r="B11" s="141"/>
      <c r="C11" s="141"/>
      <c r="D11" s="141"/>
      <c r="E11" s="141"/>
      <c r="F11" s="142"/>
      <c r="G11" s="142"/>
      <c r="H11" s="142"/>
      <c r="I11" s="142"/>
    </row>
    <row r="12" spans="2:9" x14ac:dyDescent="0.25">
      <c r="B12" s="141"/>
      <c r="C12" s="141"/>
      <c r="D12" s="141"/>
      <c r="E12" s="141"/>
      <c r="F12" s="142"/>
      <c r="G12" s="142"/>
      <c r="H12" s="142"/>
      <c r="I12" s="142"/>
    </row>
    <row r="13" spans="2:9" x14ac:dyDescent="0.25">
      <c r="B13" s="141"/>
      <c r="C13" s="141"/>
      <c r="D13" s="141"/>
      <c r="E13" s="141"/>
      <c r="F13" s="142"/>
      <c r="G13" s="142"/>
      <c r="H13" s="142"/>
      <c r="I13" s="142"/>
    </row>
    <row r="14" spans="2:9" x14ac:dyDescent="0.25">
      <c r="B14" s="141"/>
      <c r="C14" s="141"/>
      <c r="D14" s="141"/>
      <c r="E14" s="141"/>
      <c r="F14" s="142"/>
      <c r="G14" s="142"/>
      <c r="H14" s="142"/>
      <c r="I14" s="142"/>
    </row>
    <row r="15" spans="2:9" x14ac:dyDescent="0.25">
      <c r="B15" s="141"/>
      <c r="C15" s="141"/>
      <c r="D15" s="141"/>
      <c r="E15" s="141"/>
      <c r="F15" s="142"/>
      <c r="G15" s="142"/>
      <c r="H15" s="142"/>
      <c r="I15" s="142"/>
    </row>
    <row r="16" spans="2:9" x14ac:dyDescent="0.25">
      <c r="B16" s="141"/>
      <c r="C16" s="141"/>
      <c r="D16" s="141"/>
      <c r="E16" s="141"/>
      <c r="F16" s="142"/>
      <c r="G16" s="142"/>
      <c r="H16" s="142"/>
      <c r="I16" s="142"/>
    </row>
    <row r="17" spans="2:9" x14ac:dyDescent="0.25">
      <c r="B17" s="141"/>
      <c r="C17" s="141"/>
      <c r="D17" s="141"/>
      <c r="E17" s="141"/>
      <c r="F17" s="142"/>
      <c r="G17" s="142"/>
      <c r="H17" s="142"/>
      <c r="I17" s="142"/>
    </row>
    <row r="18" spans="2:9" x14ac:dyDescent="0.25">
      <c r="B18" s="141"/>
      <c r="C18" s="141"/>
      <c r="D18" s="141"/>
      <c r="E18" s="141"/>
      <c r="F18" s="142"/>
      <c r="G18" s="142"/>
      <c r="H18" s="142"/>
      <c r="I18" s="142"/>
    </row>
    <row r="19" spans="2:9" x14ac:dyDescent="0.25">
      <c r="B19" s="143"/>
      <c r="C19" s="143"/>
      <c r="D19" s="143"/>
      <c r="E19" s="143"/>
      <c r="F19" s="143"/>
      <c r="G19" s="143"/>
      <c r="H19" s="143"/>
      <c r="I19" s="143"/>
    </row>
    <row r="20" spans="2:9" x14ac:dyDescent="0.25">
      <c r="B20" s="143"/>
      <c r="C20" s="143"/>
      <c r="D20" s="143"/>
      <c r="E20" s="143"/>
      <c r="F20" s="143"/>
      <c r="G20" s="143"/>
      <c r="H20" s="143"/>
      <c r="I20" s="143"/>
    </row>
  </sheetData>
  <sheetProtection algorithmName="SHA-512" hashValue="gZS1wnE1QNqacuc/AsuaF2g6UHsUjjtTua5xtctZXx19iTY8KNdmWS+lohka5cyztdJ7Isv7da1jmgPvyHUf7w==" saltValue="BxLE9VHcCNdSoCtTP0qN3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7"/>
  <sheetViews>
    <sheetView showGridLines="0" showRowColHeaders="0" topLeftCell="A28" zoomScaleNormal="100" workbookViewId="0">
      <selection activeCell="G43" sqref="G43"/>
    </sheetView>
  </sheetViews>
  <sheetFormatPr baseColWidth="10" defaultColWidth="11.42578125" defaultRowHeight="15" x14ac:dyDescent="0.25"/>
  <cols>
    <col min="1" max="1" width="5.7109375" customWidth="1"/>
    <col min="2" max="10" width="17.7109375" customWidth="1"/>
  </cols>
  <sheetData>
    <row r="3" spans="2:10" ht="29.25" x14ac:dyDescent="0.35">
      <c r="B3" s="144" t="s">
        <v>568</v>
      </c>
      <c r="C3" s="144"/>
      <c r="D3" s="144"/>
      <c r="E3" s="144"/>
      <c r="F3" s="144"/>
      <c r="G3" s="145"/>
      <c r="H3" s="145"/>
      <c r="I3" s="145"/>
      <c r="J3" s="145"/>
    </row>
    <row r="5" spans="2:10" x14ac:dyDescent="0.25">
      <c r="B5" s="151" t="s">
        <v>569</v>
      </c>
      <c r="C5" s="151"/>
      <c r="D5" s="151"/>
      <c r="E5" s="151"/>
      <c r="F5" s="151"/>
      <c r="G5" s="152"/>
      <c r="H5" s="152"/>
      <c r="I5" s="152"/>
      <c r="J5" s="152"/>
    </row>
    <row r="6" spans="2:10" x14ac:dyDescent="0.25">
      <c r="B6" s="151"/>
      <c r="C6" s="151"/>
      <c r="D6" s="151"/>
      <c r="E6" s="151"/>
      <c r="F6" s="151"/>
      <c r="G6" s="152"/>
      <c r="H6" s="152"/>
      <c r="I6" s="152"/>
      <c r="J6" s="152"/>
    </row>
    <row r="7" spans="2:10" x14ac:dyDescent="0.25">
      <c r="B7" s="151"/>
      <c r="C7" s="151"/>
      <c r="D7" s="151"/>
      <c r="E7" s="151"/>
      <c r="F7" s="151"/>
      <c r="G7" s="152"/>
      <c r="H7" s="152"/>
      <c r="I7" s="152"/>
      <c r="J7" s="152"/>
    </row>
    <row r="8" spans="2:10" x14ac:dyDescent="0.25">
      <c r="B8" s="151"/>
      <c r="C8" s="151"/>
      <c r="D8" s="151"/>
      <c r="E8" s="151"/>
      <c r="F8" s="151"/>
      <c r="G8" s="152"/>
      <c r="H8" s="152"/>
      <c r="I8" s="152"/>
      <c r="J8" s="152"/>
    </row>
    <row r="9" spans="2:10" x14ac:dyDescent="0.25">
      <c r="B9" s="152"/>
      <c r="C9" s="152"/>
      <c r="D9" s="152"/>
      <c r="E9" s="152"/>
      <c r="F9" s="152"/>
      <c r="G9" s="152"/>
      <c r="H9" s="152"/>
      <c r="I9" s="152"/>
      <c r="J9" s="152"/>
    </row>
    <row r="10" spans="2:10" x14ac:dyDescent="0.25">
      <c r="B10" s="152"/>
      <c r="C10" s="152"/>
      <c r="D10" s="152"/>
      <c r="E10" s="152"/>
      <c r="F10" s="152"/>
      <c r="G10" s="152"/>
      <c r="H10" s="152"/>
      <c r="I10" s="152"/>
      <c r="J10" s="152"/>
    </row>
    <row r="11" spans="2:10" ht="18.75" x14ac:dyDescent="0.4">
      <c r="B11" s="32"/>
      <c r="C11" s="32"/>
      <c r="D11" s="32"/>
      <c r="E11" s="32"/>
      <c r="F11" s="32"/>
    </row>
    <row r="20" spans="2:10" ht="18.75" x14ac:dyDescent="0.4">
      <c r="B20" s="32" t="s">
        <v>570</v>
      </c>
    </row>
    <row r="22" spans="2:10" ht="18.75" x14ac:dyDescent="0.4">
      <c r="B22" s="146" t="s">
        <v>571</v>
      </c>
      <c r="C22" s="147"/>
      <c r="D22" s="148"/>
      <c r="E22" s="148"/>
      <c r="F22" s="148"/>
      <c r="G22" s="146" t="s">
        <v>572</v>
      </c>
      <c r="H22" s="147"/>
      <c r="I22" s="147"/>
      <c r="J22" s="148"/>
    </row>
    <row r="23" spans="2:10" ht="18.75" x14ac:dyDescent="0.4">
      <c r="B23" s="153" t="s">
        <v>573</v>
      </c>
      <c r="C23" s="154"/>
      <c r="D23" s="148"/>
      <c r="E23" s="148"/>
      <c r="F23" s="148"/>
      <c r="G23" s="149" t="s">
        <v>574</v>
      </c>
      <c r="H23" s="150"/>
      <c r="I23" s="150"/>
      <c r="J23" s="148"/>
    </row>
    <row r="24" spans="2:10" ht="18.75" x14ac:dyDescent="0.4">
      <c r="B24" s="155" t="s">
        <v>575</v>
      </c>
      <c r="C24" s="156"/>
      <c r="D24" s="148"/>
      <c r="E24" s="148"/>
      <c r="F24" s="148"/>
      <c r="G24" s="157" t="s">
        <v>576</v>
      </c>
      <c r="H24" s="158"/>
      <c r="I24" s="158"/>
      <c r="J24" s="148"/>
    </row>
    <row r="25" spans="2:10" ht="18.75" x14ac:dyDescent="0.4">
      <c r="B25" s="153" t="s">
        <v>577</v>
      </c>
      <c r="C25" s="154"/>
      <c r="D25" s="148"/>
      <c r="E25" s="148"/>
      <c r="F25" s="148"/>
      <c r="G25" s="149" t="s">
        <v>578</v>
      </c>
      <c r="H25" s="150"/>
      <c r="I25" s="150"/>
      <c r="J25" s="148"/>
    </row>
    <row r="26" spans="2:10" ht="18.75" x14ac:dyDescent="0.4">
      <c r="B26" s="155" t="s">
        <v>579</v>
      </c>
      <c r="C26" s="156"/>
      <c r="D26" s="148"/>
      <c r="E26" s="148"/>
      <c r="F26" s="148"/>
      <c r="G26" s="157" t="s">
        <v>580</v>
      </c>
      <c r="H26" s="158"/>
      <c r="I26" s="158"/>
      <c r="J26" s="148"/>
    </row>
    <row r="27" spans="2:10" ht="18.75" x14ac:dyDescent="0.4">
      <c r="B27" s="153" t="s">
        <v>581</v>
      </c>
      <c r="C27" s="154"/>
      <c r="D27" s="148"/>
      <c r="E27" s="148"/>
      <c r="F27" s="148"/>
      <c r="G27" s="149" t="s">
        <v>582</v>
      </c>
      <c r="H27" s="150"/>
      <c r="I27" s="150"/>
      <c r="J27" s="148"/>
    </row>
  </sheetData>
  <sheetProtection algorithmName="SHA-512" hashValue="iquKE/SgUkCg3jjh05Ywb1feMWTRkNuG1y40MmZ2Oy5IRuMCLULJhWEFBXhuK4VFx671YU/SwHOB6qB1o0uX5g==" saltValue="u6FRJL1vL/jBAbErDNQErQ==" spinCount="100000" sheet="1" objects="1" scenarios="1"/>
  <mergeCells count="14">
    <mergeCell ref="B3:J3"/>
    <mergeCell ref="G22:J22"/>
    <mergeCell ref="G23:J23"/>
    <mergeCell ref="B5:J10"/>
    <mergeCell ref="G27:J27"/>
    <mergeCell ref="B22:F22"/>
    <mergeCell ref="B23:F23"/>
    <mergeCell ref="B24:F24"/>
    <mergeCell ref="B25:F25"/>
    <mergeCell ref="B26:F26"/>
    <mergeCell ref="B27:F27"/>
    <mergeCell ref="G24:J24"/>
    <mergeCell ref="G25:J25"/>
    <mergeCell ref="G26:J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P53"/>
  <sheetViews>
    <sheetView showGridLines="0" topLeftCell="B1" zoomScaleNormal="100" workbookViewId="0">
      <selection activeCell="C11" sqref="C11"/>
    </sheetView>
  </sheetViews>
  <sheetFormatPr baseColWidth="10" defaultColWidth="11.42578125" defaultRowHeight="15" x14ac:dyDescent="0.25"/>
  <cols>
    <col min="1" max="1" width="5.7109375" customWidth="1"/>
    <col min="2" max="2" width="33" customWidth="1"/>
    <col min="3" max="3" width="120.7109375" customWidth="1"/>
    <col min="4" max="4" width="34.140625" customWidth="1"/>
    <col min="5" max="5" width="38.7109375" customWidth="1"/>
    <col min="7" max="9" width="22.7109375" customWidth="1"/>
    <col min="10" max="10" width="23" customWidth="1"/>
    <col min="11" max="11" width="14" customWidth="1"/>
    <col min="12" max="12" width="23.140625" customWidth="1"/>
    <col min="13" max="13" width="22.7109375" customWidth="1"/>
    <col min="14" max="14" width="23" customWidth="1"/>
    <col min="15" max="15" width="22.85546875" customWidth="1"/>
    <col min="16" max="16" width="22.7109375" style="52" customWidth="1"/>
  </cols>
  <sheetData>
    <row r="1" spans="2:16" x14ac:dyDescent="0.25">
      <c r="P1"/>
    </row>
    <row r="2" spans="2:16" x14ac:dyDescent="0.25">
      <c r="P2"/>
    </row>
    <row r="3" spans="2:16" x14ac:dyDescent="0.25">
      <c r="P3"/>
    </row>
    <row r="4" spans="2:16" ht="29.25" x14ac:dyDescent="0.4">
      <c r="B4" s="169" t="s">
        <v>583</v>
      </c>
      <c r="C4" s="170"/>
      <c r="D4" s="170"/>
      <c r="E4" s="101"/>
      <c r="F4" s="101"/>
      <c r="G4" s="85"/>
      <c r="H4" s="78"/>
      <c r="I4" s="32"/>
      <c r="J4" s="32"/>
      <c r="K4" s="84"/>
      <c r="L4" s="32"/>
      <c r="M4" s="32"/>
      <c r="N4" s="32"/>
      <c r="O4" s="32"/>
      <c r="P4" s="32"/>
    </row>
    <row r="5" spans="2:16" ht="29.25" x14ac:dyDescent="0.4">
      <c r="B5" s="101"/>
      <c r="C5" s="101"/>
      <c r="D5" s="101"/>
      <c r="E5" s="101"/>
      <c r="F5" s="101"/>
      <c r="G5" s="85"/>
      <c r="H5" s="78"/>
      <c r="I5" s="32"/>
      <c r="J5" s="32"/>
      <c r="K5" s="84"/>
      <c r="L5" s="32"/>
      <c r="M5" s="32"/>
      <c r="N5" s="32"/>
      <c r="O5" s="32"/>
      <c r="P5" s="32"/>
    </row>
    <row r="6" spans="2:16" ht="29.25" x14ac:dyDescent="0.4">
      <c r="B6" s="102" t="s">
        <v>584</v>
      </c>
      <c r="C6" s="84"/>
      <c r="D6" s="84"/>
      <c r="E6" s="84"/>
      <c r="F6" s="84"/>
      <c r="G6" s="84"/>
      <c r="H6" s="32"/>
      <c r="I6" s="32"/>
      <c r="J6" s="32"/>
      <c r="K6" s="84"/>
      <c r="L6" s="32"/>
      <c r="M6" s="32"/>
      <c r="N6" s="32"/>
      <c r="O6" s="32"/>
      <c r="P6" s="32"/>
    </row>
    <row r="7" spans="2:16" ht="18.75" x14ac:dyDescent="0.25">
      <c r="B7" s="171" t="s">
        <v>3</v>
      </c>
      <c r="C7" s="160" t="s">
        <v>585</v>
      </c>
      <c r="D7" s="159" t="s">
        <v>586</v>
      </c>
      <c r="E7" s="160" t="s">
        <v>587</v>
      </c>
      <c r="F7" s="159" t="s">
        <v>588</v>
      </c>
      <c r="G7" s="160" t="s">
        <v>589</v>
      </c>
      <c r="H7" s="165" t="s">
        <v>590</v>
      </c>
      <c r="I7" s="166" t="s">
        <v>591</v>
      </c>
      <c r="J7" s="167"/>
      <c r="K7" s="159" t="s">
        <v>592</v>
      </c>
      <c r="L7" s="159" t="s">
        <v>593</v>
      </c>
      <c r="M7" s="165" t="s">
        <v>594</v>
      </c>
      <c r="N7" s="159" t="s">
        <v>595</v>
      </c>
      <c r="O7" s="161" t="s">
        <v>596</v>
      </c>
      <c r="P7" s="159" t="s">
        <v>4</v>
      </c>
    </row>
    <row r="8" spans="2:16" ht="18.75" x14ac:dyDescent="0.25">
      <c r="B8" s="167"/>
      <c r="C8" s="164"/>
      <c r="D8" s="160"/>
      <c r="E8" s="164"/>
      <c r="F8" s="160"/>
      <c r="G8" s="164"/>
      <c r="H8" s="165"/>
      <c r="I8" s="51" t="s">
        <v>597</v>
      </c>
      <c r="J8" s="51" t="s">
        <v>598</v>
      </c>
      <c r="K8" s="160"/>
      <c r="L8" s="160"/>
      <c r="M8" s="168"/>
      <c r="N8" s="160"/>
      <c r="O8" s="161"/>
      <c r="P8" s="160"/>
    </row>
    <row r="9" spans="2:16" ht="18.75" x14ac:dyDescent="0.25">
      <c r="B9" s="86" t="s">
        <v>599</v>
      </c>
      <c r="C9" s="46" t="s">
        <v>599</v>
      </c>
      <c r="D9" s="46" t="s">
        <v>599</v>
      </c>
      <c r="E9" s="46" t="s">
        <v>599</v>
      </c>
      <c r="F9" s="46" t="s">
        <v>599</v>
      </c>
      <c r="G9" s="46" t="s">
        <v>599</v>
      </c>
      <c r="H9" s="46" t="s">
        <v>599</v>
      </c>
      <c r="I9" s="162" t="s">
        <v>599</v>
      </c>
      <c r="J9" s="163"/>
      <c r="K9" s="46"/>
      <c r="L9" s="46" t="s">
        <v>599</v>
      </c>
      <c r="M9" s="46" t="s">
        <v>599</v>
      </c>
      <c r="N9" s="46" t="s">
        <v>599</v>
      </c>
      <c r="O9" s="46" t="s">
        <v>599</v>
      </c>
      <c r="P9" s="46" t="s">
        <v>599</v>
      </c>
    </row>
    <row r="10" spans="2:16" ht="18.75" x14ac:dyDescent="0.25">
      <c r="B10" s="92"/>
      <c r="C10" s="93"/>
      <c r="D10" s="93"/>
      <c r="E10" s="93"/>
      <c r="F10" s="94"/>
      <c r="G10" s="93"/>
      <c r="H10" s="93"/>
      <c r="I10" s="108"/>
      <c r="J10" s="108"/>
      <c r="K10" s="95"/>
      <c r="L10" s="92"/>
      <c r="M10" s="93"/>
      <c r="N10" s="93"/>
      <c r="O10" s="112"/>
      <c r="P10" s="109"/>
    </row>
    <row r="11" spans="2:16" ht="18.75" x14ac:dyDescent="0.25">
      <c r="B11" s="92"/>
      <c r="C11" s="93"/>
      <c r="D11" s="93"/>
      <c r="E11" s="93"/>
      <c r="F11" s="94"/>
      <c r="G11" s="93"/>
      <c r="H11" s="93"/>
      <c r="I11" s="108"/>
      <c r="J11" s="108"/>
      <c r="K11" s="95"/>
      <c r="L11" s="92"/>
      <c r="M11" s="93"/>
      <c r="N11" s="93"/>
      <c r="O11" s="112"/>
      <c r="P11" s="109"/>
    </row>
    <row r="12" spans="2:16" ht="18.75" x14ac:dyDescent="0.25">
      <c r="B12" s="92"/>
      <c r="C12" s="93"/>
      <c r="D12" s="93"/>
      <c r="E12" s="93"/>
      <c r="F12" s="94"/>
      <c r="G12" s="93"/>
      <c r="H12" s="93"/>
      <c r="I12" s="108"/>
      <c r="J12" s="108"/>
      <c r="K12" s="95"/>
      <c r="L12" s="92"/>
      <c r="M12" s="93"/>
      <c r="N12" s="93"/>
      <c r="O12" s="112"/>
      <c r="P12" s="109"/>
    </row>
    <row r="13" spans="2:16" ht="18.75" x14ac:dyDescent="0.25">
      <c r="B13" s="92"/>
      <c r="C13" s="93"/>
      <c r="D13" s="93"/>
      <c r="E13" s="93"/>
      <c r="F13" s="94"/>
      <c r="G13" s="93"/>
      <c r="H13" s="93"/>
      <c r="I13" s="108"/>
      <c r="J13" s="108"/>
      <c r="K13" s="95"/>
      <c r="L13" s="92"/>
      <c r="M13" s="93"/>
      <c r="N13" s="93"/>
      <c r="O13" s="112"/>
      <c r="P13" s="109"/>
    </row>
    <row r="14" spans="2:16" ht="18.75" x14ac:dyDescent="0.25">
      <c r="B14" s="92"/>
      <c r="C14" s="93"/>
      <c r="D14" s="93"/>
      <c r="E14" s="93"/>
      <c r="F14" s="94"/>
      <c r="G14" s="93"/>
      <c r="H14" s="93"/>
      <c r="I14" s="108"/>
      <c r="J14" s="108"/>
      <c r="K14" s="95"/>
      <c r="L14" s="92"/>
      <c r="M14" s="93"/>
      <c r="N14" s="93"/>
      <c r="O14" s="112"/>
      <c r="P14" s="109"/>
    </row>
    <row r="15" spans="2:16" ht="18.75" x14ac:dyDescent="0.25">
      <c r="B15" s="92"/>
      <c r="C15" s="93"/>
      <c r="D15" s="93"/>
      <c r="E15" s="93"/>
      <c r="F15" s="94"/>
      <c r="G15" s="93"/>
      <c r="H15" s="93"/>
      <c r="I15" s="108"/>
      <c r="J15" s="108"/>
      <c r="K15" s="95"/>
      <c r="L15" s="92"/>
      <c r="M15" s="93"/>
      <c r="N15" s="93"/>
      <c r="O15" s="112"/>
      <c r="P15" s="109"/>
    </row>
    <row r="16" spans="2:16" ht="18.75" x14ac:dyDescent="0.25">
      <c r="B16" s="92"/>
      <c r="C16" s="93"/>
      <c r="D16" s="93"/>
      <c r="E16" s="93"/>
      <c r="F16" s="94"/>
      <c r="G16" s="93"/>
      <c r="H16" s="93"/>
      <c r="I16" s="108"/>
      <c r="J16" s="108"/>
      <c r="K16" s="95"/>
      <c r="L16" s="92"/>
      <c r="M16" s="93"/>
      <c r="N16" s="93"/>
      <c r="O16" s="112"/>
      <c r="P16" s="109"/>
    </row>
    <row r="17" spans="2:16" ht="18.75" x14ac:dyDescent="0.25">
      <c r="B17" s="92"/>
      <c r="C17" s="93"/>
      <c r="D17" s="93"/>
      <c r="E17" s="93"/>
      <c r="F17" s="94"/>
      <c r="G17" s="93"/>
      <c r="H17" s="93"/>
      <c r="I17" s="108"/>
      <c r="J17" s="108"/>
      <c r="K17" s="95"/>
      <c r="L17" s="92"/>
      <c r="M17" s="93"/>
      <c r="N17" s="93"/>
      <c r="O17" s="112"/>
      <c r="P17" s="109"/>
    </row>
    <row r="18" spans="2:16" ht="18.75" x14ac:dyDescent="0.25">
      <c r="B18" s="92"/>
      <c r="C18" s="93"/>
      <c r="D18" s="93"/>
      <c r="E18" s="93"/>
      <c r="F18" s="94"/>
      <c r="G18" s="93"/>
      <c r="H18" s="93"/>
      <c r="I18" s="108"/>
      <c r="J18" s="108"/>
      <c r="K18" s="95"/>
      <c r="L18" s="92"/>
      <c r="M18" s="93"/>
      <c r="N18" s="93"/>
      <c r="O18" s="112"/>
      <c r="P18" s="109"/>
    </row>
    <row r="19" spans="2:16" ht="18.75" x14ac:dyDescent="0.25">
      <c r="B19" s="92"/>
      <c r="C19" s="93"/>
      <c r="D19" s="93"/>
      <c r="E19" s="93"/>
      <c r="F19" s="94"/>
      <c r="G19" s="93"/>
      <c r="H19" s="93"/>
      <c r="I19" s="108"/>
      <c r="J19" s="108"/>
      <c r="K19" s="95"/>
      <c r="L19" s="92"/>
      <c r="M19" s="93"/>
      <c r="N19" s="93"/>
      <c r="O19" s="112"/>
      <c r="P19" s="109"/>
    </row>
    <row r="20" spans="2:16" ht="18.75" x14ac:dyDescent="0.25">
      <c r="B20" s="92"/>
      <c r="C20" s="93"/>
      <c r="D20" s="93"/>
      <c r="E20" s="93"/>
      <c r="F20" s="94"/>
      <c r="G20" s="93"/>
      <c r="H20" s="93"/>
      <c r="I20" s="108"/>
      <c r="J20" s="108"/>
      <c r="K20" s="95"/>
      <c r="L20" s="92"/>
      <c r="M20" s="93"/>
      <c r="N20" s="93"/>
      <c r="O20" s="112"/>
      <c r="P20" s="109"/>
    </row>
    <row r="21" spans="2:16" ht="18.75" x14ac:dyDescent="0.25">
      <c r="B21" s="92"/>
      <c r="C21" s="93"/>
      <c r="D21" s="93"/>
      <c r="E21" s="93"/>
      <c r="F21" s="94"/>
      <c r="G21" s="93"/>
      <c r="H21" s="93"/>
      <c r="I21" s="108"/>
      <c r="J21" s="108"/>
      <c r="K21" s="95"/>
      <c r="L21" s="92"/>
      <c r="M21" s="93"/>
      <c r="N21" s="93"/>
      <c r="O21" s="112"/>
      <c r="P21" s="109"/>
    </row>
    <row r="22" spans="2:16" ht="18.75" x14ac:dyDescent="0.25">
      <c r="B22" s="92"/>
      <c r="C22" s="93"/>
      <c r="D22" s="93"/>
      <c r="E22" s="93"/>
      <c r="F22" s="94"/>
      <c r="G22" s="93"/>
      <c r="H22" s="93"/>
      <c r="I22" s="108"/>
      <c r="J22" s="108"/>
      <c r="K22" s="95"/>
      <c r="L22" s="92"/>
      <c r="M22" s="93"/>
      <c r="N22" s="93"/>
      <c r="O22" s="112"/>
      <c r="P22" s="109"/>
    </row>
    <row r="23" spans="2:16" ht="18.75" x14ac:dyDescent="0.25">
      <c r="B23" s="92"/>
      <c r="C23" s="93"/>
      <c r="D23" s="93"/>
      <c r="E23" s="93"/>
      <c r="F23" s="94"/>
      <c r="G23" s="93"/>
      <c r="H23" s="93"/>
      <c r="I23" s="108"/>
      <c r="J23" s="108"/>
      <c r="K23" s="95"/>
      <c r="L23" s="92"/>
      <c r="M23" s="93"/>
      <c r="N23" s="93"/>
      <c r="O23" s="112"/>
      <c r="P23" s="109"/>
    </row>
    <row r="24" spans="2:16" ht="18.75" x14ac:dyDescent="0.25">
      <c r="B24" s="92"/>
      <c r="C24" s="93"/>
      <c r="D24" s="93"/>
      <c r="E24" s="93"/>
      <c r="F24" s="94"/>
      <c r="G24" s="93"/>
      <c r="H24" s="93"/>
      <c r="I24" s="108"/>
      <c r="J24" s="108"/>
      <c r="K24" s="95"/>
      <c r="L24" s="92"/>
      <c r="M24" s="93"/>
      <c r="N24" s="93"/>
      <c r="O24" s="112"/>
      <c r="P24" s="109"/>
    </row>
    <row r="25" spans="2:16" ht="18.75" x14ac:dyDescent="0.25">
      <c r="B25" s="92"/>
      <c r="C25" s="93"/>
      <c r="D25" s="93"/>
      <c r="E25" s="93"/>
      <c r="F25" s="94"/>
      <c r="G25" s="93"/>
      <c r="H25" s="93"/>
      <c r="I25" s="108"/>
      <c r="J25" s="108"/>
      <c r="K25" s="95"/>
      <c r="L25" s="92"/>
      <c r="M25" s="93"/>
      <c r="N25" s="93"/>
      <c r="O25" s="112"/>
      <c r="P25" s="109"/>
    </row>
    <row r="26" spans="2:16" ht="18.75" x14ac:dyDescent="0.25">
      <c r="B26" s="92"/>
      <c r="C26" s="93"/>
      <c r="D26" s="93"/>
      <c r="E26" s="93"/>
      <c r="F26" s="94"/>
      <c r="G26" s="93"/>
      <c r="H26" s="93"/>
      <c r="I26" s="108"/>
      <c r="J26" s="108"/>
      <c r="K26" s="95"/>
      <c r="L26" s="92"/>
      <c r="M26" s="93"/>
      <c r="N26" s="93"/>
      <c r="O26" s="112"/>
      <c r="P26" s="109"/>
    </row>
    <row r="27" spans="2:16" ht="18.75" x14ac:dyDescent="0.25">
      <c r="B27" s="92"/>
      <c r="C27" s="93"/>
      <c r="D27" s="93"/>
      <c r="E27" s="93"/>
      <c r="F27" s="94"/>
      <c r="G27" s="93"/>
      <c r="H27" s="93"/>
      <c r="I27" s="108"/>
      <c r="J27" s="108"/>
      <c r="K27" s="95"/>
      <c r="L27" s="92"/>
      <c r="M27" s="93"/>
      <c r="N27" s="93"/>
      <c r="O27" s="112"/>
      <c r="P27" s="109"/>
    </row>
    <row r="28" spans="2:16" ht="18.75" x14ac:dyDescent="0.25">
      <c r="B28" s="92"/>
      <c r="C28" s="93"/>
      <c r="D28" s="93"/>
      <c r="E28" s="93"/>
      <c r="F28" s="94"/>
      <c r="G28" s="93"/>
      <c r="H28" s="93"/>
      <c r="I28" s="108"/>
      <c r="J28" s="108"/>
      <c r="K28" s="95"/>
      <c r="L28" s="92"/>
      <c r="M28" s="93"/>
      <c r="N28" s="93"/>
      <c r="O28" s="112"/>
      <c r="P28" s="109"/>
    </row>
    <row r="29" spans="2:16" ht="18.75" x14ac:dyDescent="0.25">
      <c r="B29" s="92"/>
      <c r="C29" s="93"/>
      <c r="D29" s="93"/>
      <c r="E29" s="93"/>
      <c r="F29" s="94"/>
      <c r="G29" s="93"/>
      <c r="H29" s="93"/>
      <c r="I29" s="108"/>
      <c r="J29" s="108"/>
      <c r="K29" s="95"/>
      <c r="L29" s="92"/>
      <c r="M29" s="93"/>
      <c r="N29" s="93"/>
      <c r="O29" s="112"/>
      <c r="P29" s="109"/>
    </row>
    <row r="30" spans="2:16" ht="18.75" x14ac:dyDescent="0.25">
      <c r="B30" s="92"/>
      <c r="C30" s="93"/>
      <c r="D30" s="93"/>
      <c r="E30" s="93"/>
      <c r="F30" s="94"/>
      <c r="G30" s="93"/>
      <c r="H30" s="93"/>
      <c r="I30" s="108"/>
      <c r="J30" s="108"/>
      <c r="K30" s="95"/>
      <c r="L30" s="92"/>
      <c r="M30" s="93"/>
      <c r="N30" s="93"/>
      <c r="O30" s="112"/>
      <c r="P30" s="109"/>
    </row>
    <row r="31" spans="2:16" ht="18.75" x14ac:dyDescent="0.25">
      <c r="B31" s="92"/>
      <c r="C31" s="93"/>
      <c r="D31" s="93"/>
      <c r="E31" s="93"/>
      <c r="F31" s="94"/>
      <c r="G31" s="93"/>
      <c r="H31" s="93"/>
      <c r="I31" s="108"/>
      <c r="J31" s="108"/>
      <c r="K31" s="95"/>
      <c r="L31" s="92"/>
      <c r="M31" s="93"/>
      <c r="N31" s="93"/>
      <c r="O31" s="112"/>
      <c r="P31" s="109"/>
    </row>
    <row r="32" spans="2:16" ht="18.75" x14ac:dyDescent="0.25">
      <c r="B32" s="92"/>
      <c r="C32" s="93"/>
      <c r="D32" s="93"/>
      <c r="E32" s="93"/>
      <c r="F32" s="94"/>
      <c r="G32" s="93"/>
      <c r="H32" s="93"/>
      <c r="I32" s="108"/>
      <c r="J32" s="108"/>
      <c r="K32" s="95"/>
      <c r="L32" s="92"/>
      <c r="M32" s="93"/>
      <c r="N32" s="93"/>
      <c r="O32" s="112"/>
      <c r="P32" s="109"/>
    </row>
    <row r="33" spans="2:16" ht="18.75" x14ac:dyDescent="0.25">
      <c r="B33" s="92"/>
      <c r="C33" s="93"/>
      <c r="D33" s="93"/>
      <c r="E33" s="93"/>
      <c r="F33" s="94"/>
      <c r="G33" s="93"/>
      <c r="H33" s="93"/>
      <c r="I33" s="108"/>
      <c r="J33" s="108"/>
      <c r="K33" s="95"/>
      <c r="L33" s="92"/>
      <c r="M33" s="93"/>
      <c r="N33" s="93"/>
      <c r="O33" s="112"/>
      <c r="P33" s="109"/>
    </row>
    <row r="34" spans="2:16" ht="18.75" x14ac:dyDescent="0.25">
      <c r="B34" s="92"/>
      <c r="C34" s="93"/>
      <c r="D34" s="93"/>
      <c r="E34" s="93"/>
      <c r="F34" s="94"/>
      <c r="G34" s="93"/>
      <c r="H34" s="93"/>
      <c r="I34" s="108"/>
      <c r="J34" s="108"/>
      <c r="K34" s="95"/>
      <c r="L34" s="92"/>
      <c r="M34" s="93"/>
      <c r="N34" s="93"/>
      <c r="O34" s="112"/>
      <c r="P34" s="109"/>
    </row>
    <row r="35" spans="2:16" ht="18.75" x14ac:dyDescent="0.25">
      <c r="B35" s="92"/>
      <c r="C35" s="93"/>
      <c r="D35" s="93"/>
      <c r="E35" s="93"/>
      <c r="F35" s="94"/>
      <c r="G35" s="93"/>
      <c r="H35" s="93"/>
      <c r="I35" s="108"/>
      <c r="J35" s="108"/>
      <c r="K35" s="95"/>
      <c r="L35" s="92"/>
      <c r="M35" s="93"/>
      <c r="N35" s="93"/>
      <c r="O35" s="112"/>
      <c r="P35" s="109"/>
    </row>
    <row r="36" spans="2:16" ht="18.75" x14ac:dyDescent="0.25">
      <c r="B36" s="92"/>
      <c r="C36" s="93"/>
      <c r="D36" s="93"/>
      <c r="E36" s="93"/>
      <c r="F36" s="94"/>
      <c r="G36" s="93"/>
      <c r="H36" s="93"/>
      <c r="I36" s="108"/>
      <c r="J36" s="108"/>
      <c r="K36" s="95"/>
      <c r="L36" s="92"/>
      <c r="M36" s="93"/>
      <c r="N36" s="93"/>
      <c r="O36" s="112"/>
      <c r="P36" s="109"/>
    </row>
    <row r="37" spans="2:16" ht="18.75" x14ac:dyDescent="0.25">
      <c r="B37" s="92"/>
      <c r="C37" s="93"/>
      <c r="D37" s="93"/>
      <c r="E37" s="93"/>
      <c r="F37" s="94"/>
      <c r="G37" s="93"/>
      <c r="H37" s="93"/>
      <c r="I37" s="108"/>
      <c r="J37" s="108"/>
      <c r="K37" s="95"/>
      <c r="L37" s="92"/>
      <c r="M37" s="93"/>
      <c r="N37" s="93"/>
      <c r="O37" s="112"/>
      <c r="P37" s="109"/>
    </row>
    <row r="38" spans="2:16" ht="18.75" x14ac:dyDescent="0.25">
      <c r="B38" s="92"/>
      <c r="C38" s="93"/>
      <c r="D38" s="93"/>
      <c r="E38" s="93"/>
      <c r="F38" s="94"/>
      <c r="G38" s="93"/>
      <c r="H38" s="93"/>
      <c r="I38" s="108"/>
      <c r="J38" s="108"/>
      <c r="K38" s="95"/>
      <c r="L38" s="92"/>
      <c r="M38" s="93"/>
      <c r="N38" s="93"/>
      <c r="O38" s="112"/>
      <c r="P38" s="109"/>
    </row>
    <row r="39" spans="2:16" ht="18.75" x14ac:dyDescent="0.25">
      <c r="B39" s="92"/>
      <c r="C39" s="93"/>
      <c r="D39" s="93"/>
      <c r="E39" s="93"/>
      <c r="F39" s="94"/>
      <c r="G39" s="93"/>
      <c r="H39" s="93"/>
      <c r="I39" s="108"/>
      <c r="J39" s="108"/>
      <c r="K39" s="95"/>
      <c r="L39" s="92"/>
      <c r="M39" s="93"/>
      <c r="N39" s="93"/>
      <c r="O39" s="112"/>
      <c r="P39" s="109"/>
    </row>
    <row r="40" spans="2:16" ht="18.75" x14ac:dyDescent="0.4">
      <c r="B40" s="96"/>
      <c r="C40" s="96"/>
      <c r="D40" s="96"/>
      <c r="E40" s="96"/>
      <c r="F40" s="96"/>
      <c r="G40" s="96"/>
      <c r="H40" s="96"/>
      <c r="I40" s="96"/>
      <c r="J40" s="96"/>
      <c r="K40" s="96"/>
      <c r="L40" s="96"/>
      <c r="M40" s="96"/>
      <c r="N40" s="96"/>
      <c r="O40" s="96"/>
      <c r="P40" s="110"/>
    </row>
    <row r="41" spans="2:16" ht="18.75" x14ac:dyDescent="0.4">
      <c r="B41" s="96"/>
      <c r="C41" s="96"/>
      <c r="D41" s="96"/>
      <c r="E41" s="96"/>
      <c r="F41" s="96"/>
      <c r="G41" s="96"/>
      <c r="H41" s="96"/>
      <c r="I41" s="96"/>
      <c r="J41" s="96"/>
      <c r="K41" s="96"/>
      <c r="L41" s="96"/>
      <c r="M41" s="96"/>
      <c r="N41" s="96"/>
      <c r="O41" s="96"/>
      <c r="P41" s="110"/>
    </row>
    <row r="42" spans="2:16" x14ac:dyDescent="0.25">
      <c r="B42" s="97"/>
      <c r="C42" s="97"/>
      <c r="D42" s="97"/>
      <c r="E42" s="97"/>
      <c r="F42" s="97"/>
      <c r="G42" s="97"/>
      <c r="H42" s="97"/>
      <c r="I42" s="97"/>
      <c r="J42" s="97"/>
      <c r="K42" s="97"/>
      <c r="L42" s="97"/>
      <c r="M42" s="97"/>
      <c r="N42" s="97"/>
      <c r="O42" s="97"/>
      <c r="P42" s="111"/>
    </row>
    <row r="43" spans="2:16" x14ac:dyDescent="0.25">
      <c r="B43" s="97"/>
      <c r="C43" s="97"/>
      <c r="D43" s="97"/>
      <c r="E43" s="97"/>
      <c r="F43" s="97"/>
      <c r="G43" s="97"/>
      <c r="H43" s="97"/>
      <c r="I43" s="97"/>
      <c r="J43" s="97"/>
      <c r="K43" s="97"/>
      <c r="L43" s="97"/>
      <c r="M43" s="97"/>
      <c r="N43" s="97"/>
      <c r="O43" s="97"/>
      <c r="P43" s="111"/>
    </row>
    <row r="44" spans="2:16" x14ac:dyDescent="0.25">
      <c r="B44" s="97"/>
      <c r="C44" s="97"/>
      <c r="D44" s="97"/>
      <c r="E44" s="97"/>
      <c r="F44" s="97"/>
      <c r="G44" s="97"/>
      <c r="H44" s="97"/>
      <c r="I44" s="97"/>
      <c r="J44" s="97"/>
      <c r="K44" s="97"/>
      <c r="L44" s="97"/>
      <c r="M44" s="97"/>
      <c r="N44" s="97"/>
      <c r="O44" s="97"/>
      <c r="P44" s="111"/>
    </row>
    <row r="45" spans="2:16" x14ac:dyDescent="0.25">
      <c r="B45" s="97"/>
      <c r="C45" s="97"/>
      <c r="D45" s="97"/>
      <c r="E45" s="97"/>
      <c r="F45" s="97"/>
      <c r="G45" s="97"/>
      <c r="H45" s="97"/>
      <c r="I45" s="97"/>
      <c r="J45" s="97"/>
      <c r="K45" s="97"/>
      <c r="L45" s="97"/>
      <c r="M45" s="97"/>
      <c r="N45" s="97"/>
      <c r="O45" s="97"/>
      <c r="P45" s="111"/>
    </row>
    <row r="46" spans="2:16" x14ac:dyDescent="0.25">
      <c r="B46" s="97"/>
      <c r="C46" s="97"/>
      <c r="D46" s="97"/>
      <c r="E46" s="97"/>
      <c r="F46" s="97"/>
      <c r="G46" s="97"/>
      <c r="H46" s="97"/>
      <c r="I46" s="97"/>
      <c r="J46" s="97"/>
      <c r="K46" s="97"/>
      <c r="L46" s="97"/>
      <c r="M46" s="97"/>
      <c r="N46" s="97"/>
      <c r="O46" s="97"/>
      <c r="P46" s="111"/>
    </row>
    <row r="47" spans="2:16" x14ac:dyDescent="0.25">
      <c r="B47" s="97"/>
      <c r="C47" s="97"/>
      <c r="D47" s="97"/>
      <c r="E47" s="97"/>
      <c r="F47" s="97"/>
      <c r="G47" s="97"/>
      <c r="H47" s="97"/>
      <c r="I47" s="97"/>
      <c r="J47" s="97"/>
      <c r="K47" s="97"/>
      <c r="L47" s="97"/>
      <c r="M47" s="97"/>
      <c r="N47" s="97"/>
      <c r="O47" s="97"/>
      <c r="P47" s="111"/>
    </row>
    <row r="48" spans="2:16" x14ac:dyDescent="0.25">
      <c r="B48" s="97"/>
      <c r="C48" s="97"/>
      <c r="D48" s="97"/>
      <c r="E48" s="97"/>
      <c r="F48" s="97"/>
      <c r="G48" s="97"/>
      <c r="H48" s="97"/>
      <c r="I48" s="97"/>
      <c r="J48" s="97"/>
      <c r="K48" s="97"/>
      <c r="L48" s="97"/>
      <c r="M48" s="97"/>
      <c r="N48" s="97"/>
      <c r="O48" s="97"/>
      <c r="P48" s="111"/>
    </row>
    <row r="49" spans="2:16" x14ac:dyDescent="0.25">
      <c r="B49" s="97"/>
      <c r="C49" s="97"/>
      <c r="D49" s="97"/>
      <c r="E49" s="97"/>
      <c r="F49" s="97"/>
      <c r="G49" s="97"/>
      <c r="H49" s="97"/>
      <c r="I49" s="97"/>
      <c r="J49" s="97"/>
      <c r="K49" s="97"/>
      <c r="L49" s="97"/>
      <c r="M49" s="97"/>
      <c r="N49" s="97"/>
      <c r="O49" s="97"/>
      <c r="P49" s="111"/>
    </row>
    <row r="50" spans="2:16" x14ac:dyDescent="0.25">
      <c r="B50" s="97"/>
      <c r="C50" s="97"/>
      <c r="D50" s="97"/>
      <c r="E50" s="97"/>
      <c r="F50" s="97"/>
      <c r="G50" s="97"/>
      <c r="H50" s="97"/>
      <c r="I50" s="97"/>
      <c r="J50" s="97"/>
      <c r="K50" s="97"/>
      <c r="L50" s="97"/>
      <c r="M50" s="97"/>
      <c r="N50" s="97"/>
      <c r="O50" s="97"/>
      <c r="P50" s="111"/>
    </row>
    <row r="51" spans="2:16" x14ac:dyDescent="0.25">
      <c r="B51" s="97"/>
      <c r="C51" s="97"/>
      <c r="D51" s="97"/>
      <c r="E51" s="97"/>
      <c r="F51" s="97"/>
      <c r="G51" s="97"/>
      <c r="H51" s="97"/>
      <c r="I51" s="97"/>
      <c r="J51" s="97"/>
      <c r="K51" s="97"/>
      <c r="L51" s="97"/>
      <c r="M51" s="97"/>
      <c r="N51" s="97"/>
      <c r="O51" s="97"/>
      <c r="P51" s="111"/>
    </row>
    <row r="52" spans="2:16" x14ac:dyDescent="0.25">
      <c r="B52" s="97"/>
      <c r="C52" s="97"/>
      <c r="D52" s="97"/>
      <c r="E52" s="97"/>
      <c r="F52" s="97"/>
      <c r="G52" s="97"/>
      <c r="H52" s="97"/>
      <c r="I52" s="97"/>
      <c r="J52" s="97"/>
      <c r="K52" s="97"/>
      <c r="L52" s="97"/>
      <c r="M52" s="97"/>
      <c r="N52" s="97"/>
      <c r="O52" s="97"/>
      <c r="P52" s="111"/>
    </row>
    <row r="53" spans="2:16" x14ac:dyDescent="0.25">
      <c r="B53" s="97"/>
      <c r="C53" s="97"/>
      <c r="D53" s="97"/>
      <c r="E53" s="97"/>
      <c r="F53" s="97"/>
      <c r="G53" s="97"/>
      <c r="H53" s="97"/>
      <c r="I53" s="97"/>
      <c r="J53" s="97"/>
      <c r="K53" s="97"/>
      <c r="L53" s="97"/>
      <c r="M53" s="97"/>
      <c r="N53" s="97"/>
      <c r="O53" s="97"/>
      <c r="P53" s="111"/>
    </row>
  </sheetData>
  <sheetProtection algorithmName="SHA-512" hashValue="uyQkKYWEYC+suaUoPwxDzvx/rX5NsPgpJSGeaxOxXOGa4xyEOQ5SP0ulAPPG7Sh/OAbYNEYjc5a/0sycG8aqug==" saltValue="1pfpPJDDR0C1YG7yKMcUzg==" spinCount="100000" sheet="1" scenarios="1" formatCells="0"/>
  <mergeCells count="16">
    <mergeCell ref="B4:D4"/>
    <mergeCell ref="B7:B8"/>
    <mergeCell ref="C7:C8"/>
    <mergeCell ref="D7:D8"/>
    <mergeCell ref="E7:E8"/>
    <mergeCell ref="F7:F8"/>
    <mergeCell ref="N7:N8"/>
    <mergeCell ref="O7:O8"/>
    <mergeCell ref="P7:P8"/>
    <mergeCell ref="I9:J9"/>
    <mergeCell ref="G7:G8"/>
    <mergeCell ref="H7:H8"/>
    <mergeCell ref="I7:J7"/>
    <mergeCell ref="K7:K8"/>
    <mergeCell ref="L7:L8"/>
    <mergeCell ref="M7:M8"/>
  </mergeCells>
  <dataValidations xWindow="318" yWindow="442" count="15">
    <dataValidation type="custom" allowBlank="1" showInputMessage="1" showErrorMessage="1" prompt="Si marco otra medida, escríbala" sqref="H10:H39" xr:uid="{BE3137AF-F340-42DE-9411-DE8F37126EBF}">
      <formula1>G10="Otra (escríbala en la siguiente columna)"</formula1>
    </dataValidation>
    <dataValidation allowBlank="1" showInputMessage="1" showErrorMessage="1" prompt="Si seleccionó &quot;otro&quot; en el mecanismo, descríbalo en el campo." sqref="M7:M8" xr:uid="{15A08F59-A5DF-450D-862A-B609FC80A638}"/>
    <dataValidation allowBlank="1" showInputMessage="1" showErrorMessage="1" prompt="Enumere los mecanismos para cada medida._x000a_Si requiere varios mecanismos para una misma medida, diligencie varias filas. " sqref="K7:K8" xr:uid="{E9A81D74-0D23-4A9A-BA75-427265E3DC2B}"/>
    <dataValidation allowBlank="1" showInputMessage="1" showErrorMessage="1" prompt="Si seleccionó &quot;otra&quot; en la medida, descríbala en el campo." sqref="H7:H8"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M10:M39" xr:uid="{340AA8E2-D46C-41B1-BAF7-34C925AA0F3A}">
      <formula1>L10="Otro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N7:N8" xr:uid="{502B21E8-7295-4E5D-ACFC-4A0464FB6138}"/>
    <dataValidation allowBlank="1" showInputMessage="1" showErrorMessage="1" prompt="¿Cómo cumplo la medida definida?_x000a_Seleccione el mecanismo de la lista desplegable." sqref="L7:L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C9" location="'CAUSA e-KOGUI'!A1" display="Ayuda" xr:uid="{055B603C-B090-42A8-AD88-83E6FFE1C65C}"/>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L9" location="MECANISMO!A1" display="Ayuda" xr:uid="{4E215EFE-2B99-43C0-82B1-6FA500AF53C7}"/>
    <hyperlink ref="M9" location="'OTRO MECANISMO'!A1" display="Ayuda" xr:uid="{8FA4FA9F-26E4-4997-B108-76BFE497DF23}"/>
    <hyperlink ref="N9" location="'EJECUCIÓN DEL MECANISMO'!A1" display="Ayuda" xr:uid="{86EFBBA0-5A48-4B95-B1BA-66B48B31B044}"/>
    <hyperlink ref="I9" location="'PERIODO DE IMPLEMENTACIÓN'!A1" display="Ayuda" xr:uid="{9516BE24-8A18-453A-9CC9-960D202E6B49}"/>
    <hyperlink ref="O9" location="'ÁREA RESPONSABLE'!A1" display="Ayuda" xr:uid="{1F066CE2-EF08-4183-819D-98E4891C1266}"/>
    <hyperlink ref="P9" location="DIVULGACIÓN!A1" display="Ayuda" xr:uid="{7BC16034-D9CE-46DD-AA7B-002EAF76BFC9}"/>
    <hyperlink ref="I9:J9" location="'PERÍODO IMPLEMENTACIÓN'!A1" display="Ayuda" xr:uid="{649DE25C-CD17-40A0-AF63-FD895D7460B2}"/>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P10:P39</xm:sqref>
        </x14:dataValidation>
        <x14:dataValidation type="list" allowBlank="1" showInputMessage="1" showErrorMessage="1" prompt="Seleccione el mecanismo" xr:uid="{892996AC-6D70-4180-B08B-50951388B4AA}">
          <x14:formula1>
            <xm:f>LISTAS!$F$2:$F$8</xm:f>
          </x14:formula1>
          <xm:sqref>L10:L39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K10:K39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I10:J39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dimension ref="B1:P53"/>
  <sheetViews>
    <sheetView showGridLines="0" zoomScaleNormal="100" workbookViewId="0">
      <selection activeCell="C10" sqref="C10"/>
    </sheetView>
  </sheetViews>
  <sheetFormatPr baseColWidth="10" defaultColWidth="11.42578125" defaultRowHeight="15" x14ac:dyDescent="0.25"/>
  <cols>
    <col min="1" max="1" width="5.7109375" customWidth="1"/>
    <col min="2" max="2" width="33" customWidth="1"/>
    <col min="3" max="3" width="120.7109375" customWidth="1"/>
    <col min="4" max="4" width="34.140625" customWidth="1"/>
    <col min="5" max="5" width="38.7109375" customWidth="1"/>
    <col min="7" max="9" width="22.7109375" customWidth="1"/>
    <col min="10" max="10" width="23" customWidth="1"/>
    <col min="11" max="11" width="14" customWidth="1"/>
    <col min="12" max="12" width="23.140625" customWidth="1"/>
    <col min="13" max="13" width="22.7109375" customWidth="1"/>
    <col min="14" max="14" width="23" customWidth="1"/>
    <col min="15" max="15" width="22.85546875" customWidth="1"/>
    <col min="16" max="16" width="22.7109375" style="52" customWidth="1"/>
  </cols>
  <sheetData>
    <row r="1" spans="2:16" x14ac:dyDescent="0.25">
      <c r="P1"/>
    </row>
    <row r="2" spans="2:16" x14ac:dyDescent="0.25">
      <c r="P2"/>
    </row>
    <row r="3" spans="2:16" x14ac:dyDescent="0.25">
      <c r="P3"/>
    </row>
    <row r="4" spans="2:16" ht="29.25" x14ac:dyDescent="0.4">
      <c r="B4" s="169" t="s">
        <v>583</v>
      </c>
      <c r="C4" s="170"/>
      <c r="D4" s="170"/>
      <c r="E4" s="101"/>
      <c r="F4" s="101"/>
      <c r="G4" s="85"/>
      <c r="H4" s="78"/>
      <c r="I4" s="32"/>
      <c r="J4" s="32"/>
      <c r="K4" s="84"/>
      <c r="L4" s="32"/>
      <c r="M4" s="32"/>
      <c r="N4" s="32"/>
      <c r="O4" s="32"/>
      <c r="P4" s="32"/>
    </row>
    <row r="5" spans="2:16" ht="29.25" x14ac:dyDescent="0.4">
      <c r="B5" s="101"/>
      <c r="C5" s="101"/>
      <c r="D5" s="101"/>
      <c r="E5" s="101"/>
      <c r="F5" s="101"/>
      <c r="G5" s="85"/>
      <c r="H5" s="78"/>
      <c r="I5" s="32"/>
      <c r="J5" s="32"/>
      <c r="K5" s="84"/>
      <c r="L5" s="32"/>
      <c r="M5" s="32"/>
      <c r="N5" s="32"/>
      <c r="O5" s="32"/>
      <c r="P5" s="32"/>
    </row>
    <row r="6" spans="2:16" ht="29.25" x14ac:dyDescent="0.4">
      <c r="B6" s="102" t="s">
        <v>584</v>
      </c>
      <c r="C6" s="84"/>
      <c r="D6" s="84"/>
      <c r="E6" s="84"/>
      <c r="F6" s="84"/>
      <c r="G6" s="84"/>
      <c r="H6" s="32"/>
      <c r="I6" s="32"/>
      <c r="J6" s="32"/>
      <c r="K6" s="84"/>
      <c r="L6" s="32"/>
      <c r="M6" s="32"/>
      <c r="N6" s="32"/>
      <c r="O6" s="32"/>
      <c r="P6" s="32"/>
    </row>
    <row r="7" spans="2:16" ht="18.75" x14ac:dyDescent="0.25">
      <c r="B7" s="171" t="s">
        <v>3</v>
      </c>
      <c r="C7" s="160" t="s">
        <v>585</v>
      </c>
      <c r="D7" s="159" t="s">
        <v>586</v>
      </c>
      <c r="E7" s="160" t="s">
        <v>587</v>
      </c>
      <c r="F7" s="159" t="s">
        <v>588</v>
      </c>
      <c r="G7" s="160" t="s">
        <v>589</v>
      </c>
      <c r="H7" s="165" t="s">
        <v>590</v>
      </c>
      <c r="I7" s="166" t="s">
        <v>591</v>
      </c>
      <c r="J7" s="167"/>
      <c r="K7" s="159" t="s">
        <v>592</v>
      </c>
      <c r="L7" s="159" t="s">
        <v>593</v>
      </c>
      <c r="M7" s="165" t="s">
        <v>594</v>
      </c>
      <c r="N7" s="159" t="s">
        <v>595</v>
      </c>
      <c r="O7" s="161" t="s">
        <v>596</v>
      </c>
      <c r="P7" s="159" t="s">
        <v>4</v>
      </c>
    </row>
    <row r="8" spans="2:16" ht="18.75" x14ac:dyDescent="0.25">
      <c r="B8" s="167"/>
      <c r="C8" s="164"/>
      <c r="D8" s="160"/>
      <c r="E8" s="164"/>
      <c r="F8" s="160"/>
      <c r="G8" s="164"/>
      <c r="H8" s="165"/>
      <c r="I8" s="51" t="s">
        <v>597</v>
      </c>
      <c r="J8" s="51" t="s">
        <v>598</v>
      </c>
      <c r="K8" s="160"/>
      <c r="L8" s="160"/>
      <c r="M8" s="168"/>
      <c r="N8" s="160"/>
      <c r="O8" s="161"/>
      <c r="P8" s="160"/>
    </row>
    <row r="9" spans="2:16" ht="18.75" x14ac:dyDescent="0.25">
      <c r="B9" s="86" t="s">
        <v>599</v>
      </c>
      <c r="C9" s="46" t="s">
        <v>599</v>
      </c>
      <c r="D9" s="46" t="s">
        <v>599</v>
      </c>
      <c r="E9" s="46" t="s">
        <v>599</v>
      </c>
      <c r="F9" s="46" t="s">
        <v>599</v>
      </c>
      <c r="G9" s="46" t="s">
        <v>599</v>
      </c>
      <c r="H9" s="46" t="s">
        <v>599</v>
      </c>
      <c r="I9" s="162" t="s">
        <v>599</v>
      </c>
      <c r="J9" s="163"/>
      <c r="K9" s="46"/>
      <c r="L9" s="46" t="s">
        <v>599</v>
      </c>
      <c r="M9" s="46" t="s">
        <v>599</v>
      </c>
      <c r="N9" s="46" t="s">
        <v>599</v>
      </c>
      <c r="O9" s="46" t="s">
        <v>599</v>
      </c>
      <c r="P9" s="46" t="s">
        <v>599</v>
      </c>
    </row>
    <row r="10" spans="2:16" ht="18.75" x14ac:dyDescent="0.25">
      <c r="B10" s="92"/>
      <c r="C10" s="93"/>
      <c r="D10" s="93"/>
      <c r="E10" s="93"/>
      <c r="F10" s="94"/>
      <c r="G10" s="93"/>
      <c r="H10" s="93"/>
      <c r="I10" s="108"/>
      <c r="J10" s="108"/>
      <c r="K10" s="95"/>
      <c r="L10" s="92"/>
      <c r="M10" s="93"/>
      <c r="N10" s="93"/>
      <c r="O10" s="112"/>
      <c r="P10" s="109"/>
    </row>
    <row r="11" spans="2:16" ht="18.75" x14ac:dyDescent="0.25">
      <c r="B11" s="92"/>
      <c r="C11" s="93"/>
      <c r="D11" s="93"/>
      <c r="E11" s="93"/>
      <c r="F11" s="94"/>
      <c r="G11" s="93"/>
      <c r="H11" s="93"/>
      <c r="I11" s="108"/>
      <c r="J11" s="108"/>
      <c r="K11" s="95"/>
      <c r="L11" s="92"/>
      <c r="M11" s="93"/>
      <c r="N11" s="93"/>
      <c r="O11" s="112"/>
      <c r="P11" s="109"/>
    </row>
    <row r="12" spans="2:16" ht="18.75" x14ac:dyDescent="0.25">
      <c r="B12" s="92"/>
      <c r="C12" s="93"/>
      <c r="D12" s="93"/>
      <c r="E12" s="93"/>
      <c r="F12" s="94"/>
      <c r="G12" s="93"/>
      <c r="H12" s="93"/>
      <c r="I12" s="108"/>
      <c r="J12" s="108"/>
      <c r="K12" s="95"/>
      <c r="L12" s="92"/>
      <c r="M12" s="93"/>
      <c r="N12" s="93"/>
      <c r="O12" s="112"/>
      <c r="P12" s="109"/>
    </row>
    <row r="13" spans="2:16" ht="18.75" x14ac:dyDescent="0.25">
      <c r="B13" s="92"/>
      <c r="C13" s="93"/>
      <c r="D13" s="93"/>
      <c r="E13" s="93"/>
      <c r="F13" s="94"/>
      <c r="G13" s="93"/>
      <c r="H13" s="93"/>
      <c r="I13" s="108"/>
      <c r="J13" s="108"/>
      <c r="K13" s="95"/>
      <c r="L13" s="92"/>
      <c r="M13" s="93"/>
      <c r="N13" s="93"/>
      <c r="O13" s="112"/>
      <c r="P13" s="109"/>
    </row>
    <row r="14" spans="2:16" ht="18.75" x14ac:dyDescent="0.25">
      <c r="B14" s="92"/>
      <c r="C14" s="93"/>
      <c r="D14" s="93"/>
      <c r="E14" s="93"/>
      <c r="F14" s="94"/>
      <c r="G14" s="93"/>
      <c r="H14" s="93"/>
      <c r="I14" s="108"/>
      <c r="J14" s="108"/>
      <c r="K14" s="95"/>
      <c r="L14" s="92"/>
      <c r="M14" s="93"/>
      <c r="N14" s="93"/>
      <c r="O14" s="112"/>
      <c r="P14" s="109"/>
    </row>
    <row r="15" spans="2:16" ht="18.75" x14ac:dyDescent="0.25">
      <c r="B15" s="92"/>
      <c r="C15" s="93"/>
      <c r="D15" s="93"/>
      <c r="E15" s="93"/>
      <c r="F15" s="94"/>
      <c r="G15" s="93"/>
      <c r="H15" s="93"/>
      <c r="I15" s="108"/>
      <c r="J15" s="108"/>
      <c r="K15" s="95"/>
      <c r="L15" s="92"/>
      <c r="M15" s="93"/>
      <c r="N15" s="93"/>
      <c r="O15" s="112"/>
      <c r="P15" s="109"/>
    </row>
    <row r="16" spans="2:16" ht="18.75" x14ac:dyDescent="0.25">
      <c r="B16" s="92"/>
      <c r="C16" s="93"/>
      <c r="D16" s="93"/>
      <c r="E16" s="93"/>
      <c r="F16" s="94"/>
      <c r="G16" s="93"/>
      <c r="H16" s="93"/>
      <c r="I16" s="108"/>
      <c r="J16" s="108"/>
      <c r="K16" s="95"/>
      <c r="L16" s="92"/>
      <c r="M16" s="93"/>
      <c r="N16" s="93"/>
      <c r="O16" s="112"/>
      <c r="P16" s="109"/>
    </row>
    <row r="17" spans="2:16" ht="18.75" x14ac:dyDescent="0.25">
      <c r="B17" s="92"/>
      <c r="C17" s="93"/>
      <c r="D17" s="93"/>
      <c r="E17" s="93"/>
      <c r="F17" s="94"/>
      <c r="G17" s="93"/>
      <c r="H17" s="93"/>
      <c r="I17" s="108"/>
      <c r="J17" s="108"/>
      <c r="K17" s="95"/>
      <c r="L17" s="92"/>
      <c r="M17" s="93"/>
      <c r="N17" s="93"/>
      <c r="O17" s="112"/>
      <c r="P17" s="109"/>
    </row>
    <row r="18" spans="2:16" ht="18.75" x14ac:dyDescent="0.25">
      <c r="B18" s="92"/>
      <c r="C18" s="93"/>
      <c r="D18" s="93"/>
      <c r="E18" s="93"/>
      <c r="F18" s="94"/>
      <c r="G18" s="93"/>
      <c r="H18" s="93"/>
      <c r="I18" s="108"/>
      <c r="J18" s="108"/>
      <c r="K18" s="95"/>
      <c r="L18" s="92"/>
      <c r="M18" s="93"/>
      <c r="N18" s="93"/>
      <c r="O18" s="112"/>
      <c r="P18" s="109"/>
    </row>
    <row r="19" spans="2:16" ht="18.75" x14ac:dyDescent="0.25">
      <c r="B19" s="92"/>
      <c r="C19" s="93"/>
      <c r="D19" s="93"/>
      <c r="E19" s="93"/>
      <c r="F19" s="94"/>
      <c r="G19" s="93"/>
      <c r="H19" s="93"/>
      <c r="I19" s="108"/>
      <c r="J19" s="108"/>
      <c r="K19" s="95"/>
      <c r="L19" s="92"/>
      <c r="M19" s="93"/>
      <c r="N19" s="93"/>
      <c r="O19" s="112"/>
      <c r="P19" s="109"/>
    </row>
    <row r="20" spans="2:16" ht="18.75" x14ac:dyDescent="0.25">
      <c r="B20" s="92"/>
      <c r="C20" s="93"/>
      <c r="D20" s="93"/>
      <c r="E20" s="93"/>
      <c r="F20" s="94"/>
      <c r="G20" s="93"/>
      <c r="H20" s="93"/>
      <c r="I20" s="108"/>
      <c r="J20" s="108"/>
      <c r="K20" s="95"/>
      <c r="L20" s="92"/>
      <c r="M20" s="93"/>
      <c r="N20" s="93"/>
      <c r="O20" s="112"/>
      <c r="P20" s="109"/>
    </row>
    <row r="21" spans="2:16" ht="18.75" x14ac:dyDescent="0.25">
      <c r="B21" s="92"/>
      <c r="C21" s="93"/>
      <c r="D21" s="93"/>
      <c r="E21" s="93"/>
      <c r="F21" s="94"/>
      <c r="G21" s="93"/>
      <c r="H21" s="93"/>
      <c r="I21" s="108"/>
      <c r="J21" s="108"/>
      <c r="K21" s="95"/>
      <c r="L21" s="92"/>
      <c r="M21" s="93"/>
      <c r="N21" s="93"/>
      <c r="O21" s="112"/>
      <c r="P21" s="109"/>
    </row>
    <row r="22" spans="2:16" ht="18.75" x14ac:dyDescent="0.25">
      <c r="B22" s="92"/>
      <c r="C22" s="93"/>
      <c r="D22" s="93"/>
      <c r="E22" s="93"/>
      <c r="F22" s="94"/>
      <c r="G22" s="93"/>
      <c r="H22" s="93"/>
      <c r="I22" s="108"/>
      <c r="J22" s="108"/>
      <c r="K22" s="95"/>
      <c r="L22" s="92"/>
      <c r="M22" s="93"/>
      <c r="N22" s="93"/>
      <c r="O22" s="112"/>
      <c r="P22" s="109"/>
    </row>
    <row r="23" spans="2:16" ht="18.75" x14ac:dyDescent="0.25">
      <c r="B23" s="92"/>
      <c r="C23" s="93"/>
      <c r="D23" s="93"/>
      <c r="E23" s="93"/>
      <c r="F23" s="94"/>
      <c r="G23" s="93"/>
      <c r="H23" s="93"/>
      <c r="I23" s="108"/>
      <c r="J23" s="108"/>
      <c r="K23" s="95"/>
      <c r="L23" s="92"/>
      <c r="M23" s="93"/>
      <c r="N23" s="93"/>
      <c r="O23" s="112"/>
      <c r="P23" s="109"/>
    </row>
    <row r="24" spans="2:16" ht="18.75" x14ac:dyDescent="0.25">
      <c r="B24" s="92"/>
      <c r="C24" s="93"/>
      <c r="D24" s="93"/>
      <c r="E24" s="93"/>
      <c r="F24" s="94"/>
      <c r="G24" s="93"/>
      <c r="H24" s="93"/>
      <c r="I24" s="108"/>
      <c r="J24" s="108"/>
      <c r="K24" s="95"/>
      <c r="L24" s="92"/>
      <c r="M24" s="93"/>
      <c r="N24" s="93"/>
      <c r="O24" s="112"/>
      <c r="P24" s="109"/>
    </row>
    <row r="25" spans="2:16" ht="18.75" x14ac:dyDescent="0.25">
      <c r="B25" s="92"/>
      <c r="C25" s="93"/>
      <c r="D25" s="93"/>
      <c r="E25" s="93"/>
      <c r="F25" s="94"/>
      <c r="G25" s="93"/>
      <c r="H25" s="93"/>
      <c r="I25" s="108"/>
      <c r="J25" s="108"/>
      <c r="K25" s="95"/>
      <c r="L25" s="92"/>
      <c r="M25" s="93"/>
      <c r="N25" s="93"/>
      <c r="O25" s="112"/>
      <c r="P25" s="109"/>
    </row>
    <row r="26" spans="2:16" ht="18.75" x14ac:dyDescent="0.25">
      <c r="B26" s="92"/>
      <c r="C26" s="93"/>
      <c r="D26" s="93"/>
      <c r="E26" s="93"/>
      <c r="F26" s="94"/>
      <c r="G26" s="93"/>
      <c r="H26" s="93"/>
      <c r="I26" s="108"/>
      <c r="J26" s="108"/>
      <c r="K26" s="95"/>
      <c r="L26" s="92"/>
      <c r="M26" s="93"/>
      <c r="N26" s="93"/>
      <c r="O26" s="112"/>
      <c r="P26" s="109"/>
    </row>
    <row r="27" spans="2:16" ht="18.75" x14ac:dyDescent="0.25">
      <c r="B27" s="92"/>
      <c r="C27" s="93"/>
      <c r="D27" s="93"/>
      <c r="E27" s="93"/>
      <c r="F27" s="94"/>
      <c r="G27" s="93"/>
      <c r="H27" s="93"/>
      <c r="I27" s="108"/>
      <c r="J27" s="108"/>
      <c r="K27" s="95"/>
      <c r="L27" s="92"/>
      <c r="M27" s="93"/>
      <c r="N27" s="93"/>
      <c r="O27" s="112"/>
      <c r="P27" s="109"/>
    </row>
    <row r="28" spans="2:16" ht="18.75" x14ac:dyDescent="0.25">
      <c r="B28" s="92"/>
      <c r="C28" s="93"/>
      <c r="D28" s="93"/>
      <c r="E28" s="93"/>
      <c r="F28" s="94"/>
      <c r="G28" s="93"/>
      <c r="H28" s="93"/>
      <c r="I28" s="108"/>
      <c r="J28" s="108"/>
      <c r="K28" s="95"/>
      <c r="L28" s="92"/>
      <c r="M28" s="93"/>
      <c r="N28" s="93"/>
      <c r="O28" s="112"/>
      <c r="P28" s="109"/>
    </row>
    <row r="29" spans="2:16" ht="18.75" x14ac:dyDescent="0.25">
      <c r="B29" s="92"/>
      <c r="C29" s="93"/>
      <c r="D29" s="93"/>
      <c r="E29" s="93"/>
      <c r="F29" s="94"/>
      <c r="G29" s="93"/>
      <c r="H29" s="93"/>
      <c r="I29" s="108"/>
      <c r="J29" s="108"/>
      <c r="K29" s="95"/>
      <c r="L29" s="92"/>
      <c r="M29" s="93"/>
      <c r="N29" s="93"/>
      <c r="O29" s="112"/>
      <c r="P29" s="109"/>
    </row>
    <row r="30" spans="2:16" ht="18.75" x14ac:dyDescent="0.25">
      <c r="B30" s="92"/>
      <c r="C30" s="93"/>
      <c r="D30" s="93"/>
      <c r="E30" s="93"/>
      <c r="F30" s="94"/>
      <c r="G30" s="93"/>
      <c r="H30" s="93"/>
      <c r="I30" s="108"/>
      <c r="J30" s="108"/>
      <c r="K30" s="95"/>
      <c r="L30" s="92"/>
      <c r="M30" s="93"/>
      <c r="N30" s="93"/>
      <c r="O30" s="112"/>
      <c r="P30" s="109"/>
    </row>
    <row r="31" spans="2:16" ht="18.75" x14ac:dyDescent="0.25">
      <c r="B31" s="92"/>
      <c r="C31" s="93"/>
      <c r="D31" s="93"/>
      <c r="E31" s="93"/>
      <c r="F31" s="94"/>
      <c r="G31" s="93"/>
      <c r="H31" s="93"/>
      <c r="I31" s="108"/>
      <c r="J31" s="108"/>
      <c r="K31" s="95"/>
      <c r="L31" s="92"/>
      <c r="M31" s="93"/>
      <c r="N31" s="93"/>
      <c r="O31" s="112"/>
      <c r="P31" s="109"/>
    </row>
    <row r="32" spans="2:16" ht="18.75" x14ac:dyDescent="0.25">
      <c r="B32" s="92"/>
      <c r="C32" s="93"/>
      <c r="D32" s="93"/>
      <c r="E32" s="93"/>
      <c r="F32" s="94"/>
      <c r="G32" s="93"/>
      <c r="H32" s="93"/>
      <c r="I32" s="108"/>
      <c r="J32" s="108"/>
      <c r="K32" s="95"/>
      <c r="L32" s="92"/>
      <c r="M32" s="93"/>
      <c r="N32" s="93"/>
      <c r="O32" s="112"/>
      <c r="P32" s="109"/>
    </row>
    <row r="33" spans="2:16" ht="18.75" x14ac:dyDescent="0.25">
      <c r="B33" s="92"/>
      <c r="C33" s="93"/>
      <c r="D33" s="93"/>
      <c r="E33" s="93"/>
      <c r="F33" s="94"/>
      <c r="G33" s="93"/>
      <c r="H33" s="93"/>
      <c r="I33" s="108"/>
      <c r="J33" s="108"/>
      <c r="K33" s="95"/>
      <c r="L33" s="92"/>
      <c r="M33" s="93"/>
      <c r="N33" s="93"/>
      <c r="O33" s="112"/>
      <c r="P33" s="109"/>
    </row>
    <row r="34" spans="2:16" ht="18.75" x14ac:dyDescent="0.25">
      <c r="B34" s="92"/>
      <c r="C34" s="93"/>
      <c r="D34" s="93"/>
      <c r="E34" s="93"/>
      <c r="F34" s="94"/>
      <c r="G34" s="93"/>
      <c r="H34" s="93"/>
      <c r="I34" s="108"/>
      <c r="J34" s="108"/>
      <c r="K34" s="95"/>
      <c r="L34" s="92"/>
      <c r="M34" s="93"/>
      <c r="N34" s="93"/>
      <c r="O34" s="112"/>
      <c r="P34" s="109"/>
    </row>
    <row r="35" spans="2:16" ht="18.75" x14ac:dyDescent="0.25">
      <c r="B35" s="92"/>
      <c r="C35" s="93"/>
      <c r="D35" s="93"/>
      <c r="E35" s="93"/>
      <c r="F35" s="94"/>
      <c r="G35" s="93"/>
      <c r="H35" s="93"/>
      <c r="I35" s="108"/>
      <c r="J35" s="108"/>
      <c r="K35" s="95"/>
      <c r="L35" s="92"/>
      <c r="M35" s="93"/>
      <c r="N35" s="93"/>
      <c r="O35" s="112"/>
      <c r="P35" s="109"/>
    </row>
    <row r="36" spans="2:16" ht="18.75" x14ac:dyDescent="0.25">
      <c r="B36" s="92"/>
      <c r="C36" s="93"/>
      <c r="D36" s="93"/>
      <c r="E36" s="93"/>
      <c r="F36" s="94"/>
      <c r="G36" s="93"/>
      <c r="H36" s="93"/>
      <c r="I36" s="108"/>
      <c r="J36" s="108"/>
      <c r="K36" s="95"/>
      <c r="L36" s="92"/>
      <c r="M36" s="93"/>
      <c r="N36" s="93"/>
      <c r="O36" s="112"/>
      <c r="P36" s="109"/>
    </row>
    <row r="37" spans="2:16" ht="18.75" x14ac:dyDescent="0.25">
      <c r="B37" s="92"/>
      <c r="C37" s="93"/>
      <c r="D37" s="93"/>
      <c r="E37" s="93"/>
      <c r="F37" s="94"/>
      <c r="G37" s="93"/>
      <c r="H37" s="93"/>
      <c r="I37" s="108"/>
      <c r="J37" s="108"/>
      <c r="K37" s="95"/>
      <c r="L37" s="92"/>
      <c r="M37" s="93"/>
      <c r="N37" s="93"/>
      <c r="O37" s="112"/>
      <c r="P37" s="109"/>
    </row>
    <row r="38" spans="2:16" ht="18.75" x14ac:dyDescent="0.25">
      <c r="B38" s="92"/>
      <c r="C38" s="93"/>
      <c r="D38" s="93"/>
      <c r="E38" s="93"/>
      <c r="F38" s="94"/>
      <c r="G38" s="93"/>
      <c r="H38" s="93"/>
      <c r="I38" s="108"/>
      <c r="J38" s="108"/>
      <c r="K38" s="95"/>
      <c r="L38" s="92"/>
      <c r="M38" s="93"/>
      <c r="N38" s="93"/>
      <c r="O38" s="112"/>
      <c r="P38" s="109"/>
    </row>
    <row r="39" spans="2:16" ht="18.75" x14ac:dyDescent="0.25">
      <c r="B39" s="92"/>
      <c r="C39" s="93"/>
      <c r="D39" s="93"/>
      <c r="E39" s="93"/>
      <c r="F39" s="94"/>
      <c r="G39" s="93"/>
      <c r="H39" s="93"/>
      <c r="I39" s="108"/>
      <c r="J39" s="108"/>
      <c r="K39" s="95"/>
      <c r="L39" s="92"/>
      <c r="M39" s="93"/>
      <c r="N39" s="93"/>
      <c r="O39" s="112"/>
      <c r="P39" s="109"/>
    </row>
    <row r="40" spans="2:16" ht="18.75" x14ac:dyDescent="0.4">
      <c r="B40" s="96"/>
      <c r="C40" s="96"/>
      <c r="D40" s="96"/>
      <c r="E40" s="96"/>
      <c r="F40" s="96"/>
      <c r="G40" s="96"/>
      <c r="H40" s="96"/>
      <c r="I40" s="96"/>
      <c r="J40" s="96"/>
      <c r="K40" s="96"/>
      <c r="L40" s="96"/>
      <c r="M40" s="96"/>
      <c r="N40" s="96"/>
      <c r="O40" s="96"/>
      <c r="P40" s="110"/>
    </row>
    <row r="41" spans="2:16" ht="18.75" x14ac:dyDescent="0.4">
      <c r="B41" s="96"/>
      <c r="C41" s="96"/>
      <c r="D41" s="96"/>
      <c r="E41" s="96"/>
      <c r="F41" s="96"/>
      <c r="G41" s="96"/>
      <c r="H41" s="96"/>
      <c r="I41" s="96"/>
      <c r="J41" s="96"/>
      <c r="K41" s="96"/>
      <c r="L41" s="96"/>
      <c r="M41" s="96"/>
      <c r="N41" s="96"/>
      <c r="O41" s="96"/>
      <c r="P41" s="110"/>
    </row>
    <row r="42" spans="2:16" x14ac:dyDescent="0.25">
      <c r="B42" s="97"/>
      <c r="C42" s="97"/>
      <c r="D42" s="97"/>
      <c r="E42" s="97"/>
      <c r="F42" s="97"/>
      <c r="G42" s="97"/>
      <c r="H42" s="97"/>
      <c r="I42" s="97"/>
      <c r="J42" s="97"/>
      <c r="K42" s="97"/>
      <c r="L42" s="97"/>
      <c r="M42" s="97"/>
      <c r="N42" s="97"/>
      <c r="O42" s="97"/>
      <c r="P42" s="111"/>
    </row>
    <row r="43" spans="2:16" x14ac:dyDescent="0.25">
      <c r="B43" s="97"/>
      <c r="C43" s="97"/>
      <c r="D43" s="97"/>
      <c r="E43" s="97"/>
      <c r="F43" s="97"/>
      <c r="G43" s="97"/>
      <c r="H43" s="97"/>
      <c r="I43" s="97"/>
      <c r="J43" s="97"/>
      <c r="K43" s="97"/>
      <c r="L43" s="97"/>
      <c r="M43" s="97"/>
      <c r="N43" s="97"/>
      <c r="O43" s="97"/>
      <c r="P43" s="111"/>
    </row>
    <row r="44" spans="2:16" x14ac:dyDescent="0.25">
      <c r="B44" s="97"/>
      <c r="C44" s="97"/>
      <c r="D44" s="97"/>
      <c r="E44" s="97"/>
      <c r="F44" s="97"/>
      <c r="G44" s="97"/>
      <c r="H44" s="97"/>
      <c r="I44" s="97"/>
      <c r="J44" s="97"/>
      <c r="K44" s="97"/>
      <c r="L44" s="97"/>
      <c r="M44" s="97"/>
      <c r="N44" s="97"/>
      <c r="O44" s="97"/>
      <c r="P44" s="111"/>
    </row>
    <row r="45" spans="2:16" x14ac:dyDescent="0.25">
      <c r="B45" s="97"/>
      <c r="C45" s="97"/>
      <c r="D45" s="97"/>
      <c r="E45" s="97"/>
      <c r="F45" s="97"/>
      <c r="G45" s="97"/>
      <c r="H45" s="97"/>
      <c r="I45" s="97"/>
      <c r="J45" s="97"/>
      <c r="K45" s="97"/>
      <c r="L45" s="97"/>
      <c r="M45" s="97"/>
      <c r="N45" s="97"/>
      <c r="O45" s="97"/>
      <c r="P45" s="111"/>
    </row>
    <row r="46" spans="2:16" x14ac:dyDescent="0.25">
      <c r="B46" s="97"/>
      <c r="C46" s="97"/>
      <c r="D46" s="97"/>
      <c r="E46" s="97"/>
      <c r="F46" s="97"/>
      <c r="G46" s="97"/>
      <c r="H46" s="97"/>
      <c r="I46" s="97"/>
      <c r="J46" s="97"/>
      <c r="K46" s="97"/>
      <c r="L46" s="97"/>
      <c r="M46" s="97"/>
      <c r="N46" s="97"/>
      <c r="O46" s="97"/>
      <c r="P46" s="111"/>
    </row>
    <row r="47" spans="2:16" x14ac:dyDescent="0.25">
      <c r="B47" s="97"/>
      <c r="C47" s="97"/>
      <c r="D47" s="97"/>
      <c r="E47" s="97"/>
      <c r="F47" s="97"/>
      <c r="G47" s="97"/>
      <c r="H47" s="97"/>
      <c r="I47" s="97"/>
      <c r="J47" s="97"/>
      <c r="K47" s="97"/>
      <c r="L47" s="97"/>
      <c r="M47" s="97"/>
      <c r="N47" s="97"/>
      <c r="O47" s="97"/>
      <c r="P47" s="111"/>
    </row>
    <row r="48" spans="2:16" x14ac:dyDescent="0.25">
      <c r="B48" s="97"/>
      <c r="C48" s="97"/>
      <c r="D48" s="97"/>
      <c r="E48" s="97"/>
      <c r="F48" s="97"/>
      <c r="G48" s="97"/>
      <c r="H48" s="97"/>
      <c r="I48" s="97"/>
      <c r="J48" s="97"/>
      <c r="K48" s="97"/>
      <c r="L48" s="97"/>
      <c r="M48" s="97"/>
      <c r="N48" s="97"/>
      <c r="O48" s="97"/>
      <c r="P48" s="111"/>
    </row>
    <row r="49" spans="2:16" x14ac:dyDescent="0.25">
      <c r="B49" s="97"/>
      <c r="C49" s="97"/>
      <c r="D49" s="97"/>
      <c r="E49" s="97"/>
      <c r="F49" s="97"/>
      <c r="G49" s="97"/>
      <c r="H49" s="97"/>
      <c r="I49" s="97"/>
      <c r="J49" s="97"/>
      <c r="K49" s="97"/>
      <c r="L49" s="97"/>
      <c r="M49" s="97"/>
      <c r="N49" s="97"/>
      <c r="O49" s="97"/>
      <c r="P49" s="111"/>
    </row>
    <row r="50" spans="2:16" x14ac:dyDescent="0.25">
      <c r="B50" s="97"/>
      <c r="C50" s="97"/>
      <c r="D50" s="97"/>
      <c r="E50" s="97"/>
      <c r="F50" s="97"/>
      <c r="G50" s="97"/>
      <c r="H50" s="97"/>
      <c r="I50" s="97"/>
      <c r="J50" s="97"/>
      <c r="K50" s="97"/>
      <c r="L50" s="97"/>
      <c r="M50" s="97"/>
      <c r="N50" s="97"/>
      <c r="O50" s="97"/>
      <c r="P50" s="111"/>
    </row>
    <row r="51" spans="2:16" x14ac:dyDescent="0.25">
      <c r="B51" s="97"/>
      <c r="C51" s="97"/>
      <c r="D51" s="97"/>
      <c r="E51" s="97"/>
      <c r="F51" s="97"/>
      <c r="G51" s="97"/>
      <c r="H51" s="97"/>
      <c r="I51" s="97"/>
      <c r="J51" s="97"/>
      <c r="K51" s="97"/>
      <c r="L51" s="97"/>
      <c r="M51" s="97"/>
      <c r="N51" s="97"/>
      <c r="O51" s="97"/>
      <c r="P51" s="111"/>
    </row>
    <row r="52" spans="2:16" x14ac:dyDescent="0.25">
      <c r="B52" s="97"/>
      <c r="C52" s="97"/>
      <c r="D52" s="97"/>
      <c r="E52" s="97"/>
      <c r="F52" s="97"/>
      <c r="G52" s="97"/>
      <c r="H52" s="97"/>
      <c r="I52" s="97"/>
      <c r="J52" s="97"/>
      <c r="K52" s="97"/>
      <c r="L52" s="97"/>
      <c r="M52" s="97"/>
      <c r="N52" s="97"/>
      <c r="O52" s="97"/>
      <c r="P52" s="111"/>
    </row>
    <row r="53" spans="2:16" x14ac:dyDescent="0.25">
      <c r="B53" s="97"/>
      <c r="C53" s="97"/>
      <c r="D53" s="97"/>
      <c r="E53" s="97"/>
      <c r="F53" s="97"/>
      <c r="G53" s="97"/>
      <c r="H53" s="97"/>
      <c r="I53" s="97"/>
      <c r="J53" s="97"/>
      <c r="K53" s="97"/>
      <c r="L53" s="97"/>
      <c r="M53" s="97"/>
      <c r="N53" s="97"/>
      <c r="O53" s="97"/>
      <c r="P53" s="111"/>
    </row>
  </sheetData>
  <sheetProtection algorithmName="SHA-512" hashValue="TTlJCwf44jyZR6GFZXpjujBuK1IR+WNz+nvTaq0W0sy9oAyJa0jPMCNvsNiw2hT5Sxo1cyCeErVpU+2MalGsHA==" saltValue="vXepFOeiHm3kV12ndvBMJQ==" spinCount="100000" sheet="1" scenarios="1" formatCells="0"/>
  <mergeCells count="16">
    <mergeCell ref="F7:F8"/>
    <mergeCell ref="B4:D4"/>
    <mergeCell ref="B7:B8"/>
    <mergeCell ref="C7:C8"/>
    <mergeCell ref="D7:D8"/>
    <mergeCell ref="E7:E8"/>
    <mergeCell ref="N7:N8"/>
    <mergeCell ref="O7:O8"/>
    <mergeCell ref="P7:P8"/>
    <mergeCell ref="I9:J9"/>
    <mergeCell ref="G7:G8"/>
    <mergeCell ref="H7:H8"/>
    <mergeCell ref="I7:J7"/>
    <mergeCell ref="K7:K8"/>
    <mergeCell ref="L7:L8"/>
    <mergeCell ref="M7:M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L7:L8" xr:uid="{B6BCBA9D-BCD4-499F-9185-86F8A5F1F914}"/>
    <dataValidation allowBlank="1" showInputMessage="1" showErrorMessage="1" prompt="Explicación de la forma como se cumplirá el mecanismo " sqref="N7:N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M10:M39" xr:uid="{1B205B6A-0D82-42A7-8D63-293A21A62EBB}">
      <formula1>L10="Otro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xr:uid="{4E7DC94C-CC90-468B-965D-A2CE5A0E0B57}"/>
    <dataValidation allowBlank="1" showInputMessage="1" showErrorMessage="1" prompt="Enumere los mecanismos para cada medida._x000a_Si requiere varios mecanismos para una misma medida, diligencie varias filas. " sqref="K7:K8" xr:uid="{6EAF4A2B-8CEB-445F-8BFE-3F77C9F473A7}"/>
    <dataValidation allowBlank="1" showInputMessage="1" showErrorMessage="1" prompt="Si seleccionó &quot;otro&quot; en el mecanismo, descríbalo en el campo." sqref="M7:M8" xr:uid="{8E489544-D115-4649-B8FA-4D6DF8D6D83E}"/>
    <dataValidation type="custom" allowBlank="1" showInputMessage="1" showErrorMessage="1" prompt="Si marco otra medida, escríbala" sqref="H10:H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L9" location="MECANISMO!A1" display="Ayuda" xr:uid="{0B56EC39-9617-4F16-96AD-4F24C46CC6F9}"/>
    <hyperlink ref="M9" location="'OTRO MECANISMO'!A1" display="Ayuda" xr:uid="{17FAF809-B7E2-4DF8-BE9B-B6E70DECFB42}"/>
    <hyperlink ref="N9" location="'EJECUCIÓN DEL MECANISMO'!A1" display="Ayuda" xr:uid="{01FB5CF5-E0F7-4618-ACAA-613496784A19}"/>
    <hyperlink ref="I9" location="'PERIODO DE IMPLEMENTACIÓN'!A1" display="Ayuda" xr:uid="{781D0B3A-4355-4DC9-83FE-699594B3FA2A}"/>
    <hyperlink ref="O9" location="'ÁREA RESPONSABLE'!A1" display="Ayuda" xr:uid="{82C7792A-152F-4A10-AE4E-9960FB1220AE}"/>
    <hyperlink ref="P9" location="DIVULGACIÓN!A1" display="Ayuda" xr:uid="{036A23C4-F701-42AF-9FBB-B353C5926518}"/>
    <hyperlink ref="I9:J9" location="'PERÍODO IMPLEMENTACIÓN'!A1" display="Ayuda" xr:uid="{758CDF73-0442-4E9D-884A-7DCC7D26898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date" allowBlank="1" showInputMessage="1" showErrorMessage="1" error="El formato para definir la fecha es Día - Mes- Año" prompt="Día / Mes / Año" xr:uid="{D50EC169-EA59-41EE-B8E3-44F0F6EDEC7E}">
          <x14:formula1>
            <xm:f>LISTAS!$G$2</xm:f>
          </x14:formula1>
          <x14:formula2>
            <xm:f>LISTAS!$G$3</xm:f>
          </x14:formula2>
          <xm:sqref>I10:J39</xm:sqref>
        </x14:dataValidation>
        <x14:dataValidation type="list" allowBlank="1" showInputMessage="1" showErrorMessage="1" error="Seleccione un número" prompt="Enumere los mecanismos a tomar " xr:uid="{436B218F-4956-40B5-9DFE-3E45CBA571B7}">
          <x14:formula1>
            <xm:f>LISTAS!$D$2:$D$11</xm:f>
          </x14:formula1>
          <xm:sqref>K10:K39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L10:L39</xm:sqref>
        </x14:dataValidation>
        <x14:dataValidation type="list" allowBlank="1" showInputMessage="1" showErrorMessage="1" prompt="¿Como realizará la divulagacion de la PPDA la interior de la entidad? " xr:uid="{FCB1E150-B956-4893-9CB4-494502548DC8}">
          <x14:formula1>
            <xm:f>LISTAS!$K$2:$K$7</xm:f>
          </x14:formula1>
          <xm:sqref>P10:P39</xm:sqref>
        </x14:dataValidation>
        <x14:dataValidation type="list" allowBlank="1" showInputMessage="1" showErrorMessage="1" xr:uid="{CD611DCB-F5C5-4048-8053-95B9888B50C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Resumen xmlns="ab9e261d-df55-4c20-bbd0-ba725ea6017b" xsi:nil="true"/>
    <PublishingVariationGroupID xmlns="http://schemas.microsoft.com/sharepoint/v3" xsi:nil="true"/>
    <Audience xmlns="http://schemas.microsoft.com/sharepoint/v3" xsi:nil="true"/>
    <PublishingIsFurlPage xmlns="http://schemas.microsoft.com/sharepoint/v3" xsi:nil="true"/>
    <DescripcionPque_x00f1_a xmlns="ab9e261d-df55-4c20-bbd0-ba725ea6017b"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Orden xmlns="40839eeb-5a66-4e6e-aa47-122bf840a467" xsi:nil="true"/>
    <_dlc_DocIdPersistId xmlns="40839eeb-5a66-4e6e-aa47-122bf840a467" xsi:nil="true"/>
    <PublishingContact xmlns="http://schemas.microsoft.com/sharepoint/v3">
      <UserInfo>
        <DisplayName/>
        <AccountId xsi:nil="true"/>
        <AccountType/>
      </UserInfo>
    </PublishingContact>
    <PublishingContactName xmlns="http://schemas.microsoft.com/sharepoint/v3" xsi:nil="true"/>
    <Noticia xmlns="ab9e261d-df55-4c20-bbd0-ba725ea6017b">false</Noticia>
    <Comments xmlns="http://schemas.microsoft.com/sharepoint/v3" xsi:nil="true"/>
    <_dlc_DocId xmlns="40839eeb-5a66-4e6e-aa47-122bf840a467">6VQC4QCV76MK-9-6956</_dlc_DocId>
    <_dlc_DocIdUrl xmlns="40839eeb-5a66-4e6e-aa47-122bf840a467">
      <Url>https://www.defensajuridica.gov.co/_layouts/15/DocIdRedir.aspx?ID=6VQC4QCV76MK-9-6956</Url>
      <Description>6VQC4QCV76MK-9-6956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ágina" ma:contentTypeID="0x010100C568DB52D9D0A14D9B2FDCC96666E9F2007948130EC3DB064584E219954237AF3900273AD1723114A84982869A34F4359806" ma:contentTypeVersion="10" ma:contentTypeDescription="Una página es una plantilla de tipo de contenido del sistema creada por la característica de recursos de publicación. Las plantillas de columnas de la página se agregarán a todas las bibliotecas de páginas creadas por la característica de publicación." ma:contentTypeScope="" ma:versionID="dc6b5ecc51e0973859558b88b4e81f82">
  <xsd:schema xmlns:xsd="http://www.w3.org/2001/XMLSchema" xmlns:xs="http://www.w3.org/2001/XMLSchema" xmlns:p="http://schemas.microsoft.com/office/2006/metadata/properties" xmlns:ns1="http://schemas.microsoft.com/sharepoint/v3" xmlns:ns2="ab9e261d-df55-4c20-bbd0-ba725ea6017b" xmlns:ns3="40839eeb-5a66-4e6e-aa47-122bf840a467" targetNamespace="http://schemas.microsoft.com/office/2006/metadata/properties" ma:root="true" ma:fieldsID="4bd77c666d533c3f361803995887aaf6" ns1:_="" ns2:_="" ns3:_="">
    <xsd:import namespace="http://schemas.microsoft.com/sharepoint/v3"/>
    <xsd:import namespace="ab9e261d-df55-4c20-bbd0-ba725ea6017b"/>
    <xsd:import namespace="40839eeb-5a66-4e6e-aa47-122bf840a467"/>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element ref="ns2:DescripcionPque_x00f1_a" minOccurs="0"/>
                <xsd:element ref="ns2:Noticia" minOccurs="0"/>
                <xsd:element ref="ns2:Resumen" minOccurs="0"/>
                <xsd:element ref="ns3:Orde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entarios" ma:internalName="Comments">
      <xsd:simpleType>
        <xsd:restriction base="dms:Note">
          <xsd:maxLength value="255"/>
        </xsd:restriction>
      </xsd:simpleType>
    </xsd:element>
    <xsd:element name="PublishingStartDate" ma:index="9"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10"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element name="PublishingContact" ma:index="11" nillable="true" ma:displayName="Contacto" ma:description="Contacto es una columna del sitio que crea la característica Publicación. Se usa en el tipo de contenido de la página como la persona o el grupo que constituye la persona de contacto de la página."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Dirección de correo electrónico del contacto" ma:description="Dirección de correo electrónico de contacto es una columna del sitio que crea la característica Publicación. Se usa en el tipo de contenido de la página como la dirección de correo electrónico de la persona o el grupo que constituye la persona de contacto de la página." ma:internalName="PublishingContactEmail">
      <xsd:simpleType>
        <xsd:restriction base="dms:Text">
          <xsd:maxLength value="255"/>
        </xsd:restriction>
      </xsd:simpleType>
    </xsd:element>
    <xsd:element name="PublishingContactName" ma:index="13" nillable="true" ma:displayName="Nombre del contacto" ma:description="Nombre del contacto es una columna del sitio que crea la característica Publicación. Se usa en el tipo de contenido de la página como el nombre de la persona o el grupo que constituye la persona de contacto de la página." ma:internalName="PublishingContactName">
      <xsd:simpleType>
        <xsd:restriction base="dms:Text">
          <xsd:maxLength value="255"/>
        </xsd:restriction>
      </xsd:simpleType>
    </xsd:element>
    <xsd:element name="PublishingContactPicture" ma:index="14" nillable="true" ma:displayName="Imagen del contacto" ma:description="Imagen del contacto es una columna del sitio que crea la característica Publicación. Se usa en el tipo de contenido de la página como la imagen de la persona o el grupo que constituye la persona de contacto de la página."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Diseño de página"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Id. del grupo de variantes" ma:hidden="true" ma:internalName="PublishingVariationGroupID">
      <xsd:simpleType>
        <xsd:restriction base="dms:Text">
          <xsd:maxLength value="255"/>
        </xsd:restriction>
      </xsd:simpleType>
    </xsd:element>
    <xsd:element name="PublishingVariationRelationshipLinkFieldID" ma:index="17" nillable="true" ma:displayName="Vínculo de relación de variantes"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Imagen de informe" ma:description="Imagen de informe es una columna del sitio que crea la característica Publicación. Se usa en el tipo de contenido de la página como la imagen de la página que se muestra en los informes de contenido, como el elemento web Contenido por búsqueda." ma:internalName="PublishingRollupImage">
      <xsd:simpleType>
        <xsd:restriction base="dms:Unknown"/>
      </xsd:simpleType>
    </xsd:element>
    <xsd:element name="Audience" ma:index="19" nillable="true" ma:displayName="Audiencias de destino" ma:description="Audiencias de destino es una columna del sitio que crea la característica Publicación. Se usa para especificar las audiencias a las que se dirigirá esta página." ma:internalName="Audience">
      <xsd:simpleType>
        <xsd:restriction base="dms:Unknown"/>
      </xsd:simpleType>
    </xsd:element>
    <xsd:element name="PublishingIsFurlPage" ma:index="20" nillable="true" ma:displayName="Ocultar direcciones URL físicas en la búsqueda" ma:description="Si se activa esta opción, la dirección URL física de esta página no se mostrará en los resultados de búsqueda. En su lugar, se mostrarán las direcciones URL descriptivas asignadas a esta página." ma:internalName="PublishingIsFurlPage">
      <xsd:simpleType>
        <xsd:restriction base="dms:Boolean"/>
      </xsd:simpleType>
    </xsd:element>
    <xsd:element name="SeoBrowserTitle" ma:index="21" nillable="true" ma:displayName="Título del explorador" ma:description="Título del explorador es una columna del sitio creada por la característica Publicación. Indica el título que aparece en la parte superior de la ventana del explorador y puede aparecer en los resultados de búsqueda de Internet." ma:hidden="true" ma:internalName="SeoBrowserTitle">
      <xsd:simpleType>
        <xsd:restriction base="dms:Text"/>
      </xsd:simpleType>
    </xsd:element>
    <xsd:element name="SeoMetaDescription" ma:index="22"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element name="SeoKeywords" ma:index="23" nillable="true" ma:displayName="Palabras clave meta" ma:description="Palabras clave meta" ma:hidden="true" ma:internalName="SeoKeywords">
      <xsd:simpleType>
        <xsd:restriction base="dms:Text"/>
      </xsd:simpleType>
    </xsd:element>
    <xsd:element name="SeoRobotsNoIndex" ma:index="24" nillable="true" ma:displayName="Ocultar en los motores de búsqueda de Internet" ma:description="Ocultar en los motores de búsqueda de Internet es una columna del sitio creada por la característica Publicación. Se usa para indicar a los rastreadores de los motores de búsqueda que una página determinada no se debe indizar." ma:hidden="true" ma:internalName="RobotsNoInde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b9e261d-df55-4c20-bbd0-ba725ea6017b" elementFormDefault="qualified">
    <xsd:import namespace="http://schemas.microsoft.com/office/2006/documentManagement/types"/>
    <xsd:import namespace="http://schemas.microsoft.com/office/infopath/2007/PartnerControls"/>
    <xsd:element name="DescripcionPque_x00f1_a" ma:index="25" nillable="true" ma:displayName="DescripcionPqueña" ma:internalName="DescripcionPque_x00f1_a">
      <xsd:simpleType>
        <xsd:restriction base="dms:Note">
          <xsd:maxLength value="255"/>
        </xsd:restriction>
      </xsd:simpleType>
    </xsd:element>
    <xsd:element name="Noticia" ma:index="26" nillable="true" ma:displayName="Noticia" ma:default="0" ma:internalName="Noticia">
      <xsd:simpleType>
        <xsd:restriction base="dms:Boolean"/>
      </xsd:simpleType>
    </xsd:element>
    <xsd:element name="Resumen" ma:index="27" nillable="true" ma:displayName="Resumen" ma:internalName="Resume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839eeb-5a66-4e6e-aa47-122bf840a467" elementFormDefault="qualified">
    <xsd:import namespace="http://schemas.microsoft.com/office/2006/documentManagement/types"/>
    <xsd:import namespace="http://schemas.microsoft.com/office/infopath/2007/PartnerControls"/>
    <xsd:element name="Orden" ma:index="28" nillable="true" ma:displayName="Orden" ma:decimals="0" ma:internalName="Orden">
      <xsd:simpleType>
        <xsd:restriction base="dms:Number">
          <xsd:minInclusive value="1"/>
        </xsd:restriction>
      </xsd:simple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54AD85-86D4-4181-AFAE-058C149811A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3.xml><?xml version="1.0" encoding="utf-8"?>
<ds:datastoreItem xmlns:ds="http://schemas.openxmlformats.org/officeDocument/2006/customXml" ds:itemID="{51ADF5C8-B45C-4509-898B-46BB986FA601}"/>
</file>

<file path=customXml/itemProps4.xml><?xml version="1.0" encoding="utf-8"?>
<ds:datastoreItem xmlns:ds="http://schemas.openxmlformats.org/officeDocument/2006/customXml" ds:itemID="{9EAF8354-AA77-4A52-975B-1DCA157D32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3</vt:i4>
      </vt:variant>
    </vt:vector>
  </HeadingPairs>
  <TitlesOfParts>
    <vt:vector size="38"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REPORTE DE LITIGIOSIDAD</vt:lpstr>
      <vt:lpstr>CAUSAS</vt:lpstr>
      <vt:lpstr>'PLAN DE ACCIÓN SIN LISTADO'!ENTIDADES</vt:lpstr>
      <vt:lpstr>'REPORTE DE LITIGIOSIDAD'!ENTIDADES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Elena María Escobar Arbeláez</cp:lastModifiedBy>
  <cp:revision/>
  <cp:lastPrinted>2025-09-18T15:26:32Z</cp:lastPrinted>
  <dcterms:created xsi:type="dcterms:W3CDTF">2019-04-08T20:16:01Z</dcterms:created>
  <dcterms:modified xsi:type="dcterms:W3CDTF">2025-09-19T14:46:52Z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0x010100C568DB52D9D0A14D9B2FDCC96666E9F2007948130EC3DB064584E219954237AF3900273AD1723114A84982869A34F4359806</vt:lpwstr>
  </property>
  <property fmtid="{D5CDD505-2E9C-101B-9397-08002B2CF9AE}" pid="3" name="_dlc_DocIdItemGuid">
    <vt:lpwstr>c9a18a58-5cb9-4f37-93dd-2879aa5487a8</vt:lpwstr>
  </property>
</Properties>
</file>