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ajuridica.sharepoint.com/sites/GF_GestionFinanciera/Documentos compartidos/Financiera/PRESUPUESTO/2026/INFORME DE EJECUCION/EJECUCION MENSUAL/"/>
    </mc:Choice>
  </mc:AlternateContent>
  <xr:revisionPtr revIDLastSave="27" documentId="8_{57932433-EC0F-4A75-A1F1-14C52E5EDCE5}" xr6:coauthVersionLast="47" xr6:coauthVersionMax="47" xr10:uidLastSave="{750DBCB2-16DA-47A8-8E49-0B354A386DB4}"/>
  <bookViews>
    <workbookView xWindow="28680" yWindow="-120" windowWidth="29040" windowHeight="15720" firstSheet="2" activeTab="2" xr2:uid="{00000000-000D-0000-FFFF-FFFF00000000}"/>
  </bookViews>
  <sheets>
    <sheet name="EJE DESAGREGADA" sheetId="1" state="hidden" r:id="rId1"/>
    <sheet name="EJE DECRETO" sheetId="2" state="hidden" r:id="rId2"/>
    <sheet name="SEG.PTAL-DR " sheetId="3" r:id="rId3"/>
    <sheet name="INFO-SGG" sheetId="4" state="hidden" r:id="rId4"/>
  </sheets>
  <externalReferences>
    <externalReference r:id="rId5"/>
  </externalReferences>
  <definedNames>
    <definedName name="_xlnm.Print_Area" localSheetId="2">'SEG.PTAL-DR '!$A$1:$Q$162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3" l="1"/>
  <c r="Q31" i="3"/>
  <c r="Q29" i="3"/>
  <c r="P30" i="3"/>
  <c r="P31" i="3"/>
  <c r="P29" i="3"/>
  <c r="O30" i="3"/>
  <c r="O31" i="3"/>
  <c r="O29" i="3"/>
  <c r="J26" i="3"/>
  <c r="I26" i="3"/>
  <c r="I25" i="3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15" i="2"/>
  <c r="AB14" i="2"/>
  <c r="AB13" i="2"/>
  <c r="AB12" i="2"/>
  <c r="AB11" i="2"/>
  <c r="AB10" i="2"/>
  <c r="AB9" i="2"/>
  <c r="AB8" i="2"/>
  <c r="AB7" i="2"/>
  <c r="AB6" i="2"/>
  <c r="AB5" i="2"/>
  <c r="I27" i="3"/>
  <c r="N31" i="3" l="1"/>
  <c r="N30" i="3"/>
  <c r="N29" i="3"/>
  <c r="N27" i="3"/>
  <c r="N26" i="3"/>
  <c r="N25" i="3"/>
  <c r="N22" i="3"/>
  <c r="G9" i="4" s="1"/>
  <c r="N20" i="3"/>
  <c r="G8" i="4" s="1"/>
  <c r="N19" i="3"/>
  <c r="N18" i="3"/>
  <c r="N17" i="3"/>
  <c r="G6" i="4" s="1"/>
  <c r="N15" i="3"/>
  <c r="N12" i="3"/>
  <c r="N13" i="3"/>
  <c r="N11" i="3"/>
  <c r="N24" i="3" l="1"/>
  <c r="G11" i="4" s="1"/>
  <c r="G7" i="4"/>
  <c r="G5" i="4" s="1"/>
  <c r="N10" i="3"/>
  <c r="G3" i="4" s="1"/>
  <c r="N21" i="3"/>
  <c r="N28" i="3"/>
  <c r="G12" i="4" s="1"/>
  <c r="N16" i="3"/>
  <c r="G13" i="4" l="1"/>
  <c r="M22" i="3"/>
  <c r="F9" i="4" s="1"/>
  <c r="L22" i="3"/>
  <c r="K22" i="3"/>
  <c r="D9" i="4" s="1"/>
  <c r="N32" i="3"/>
  <c r="M31" i="3"/>
  <c r="M30" i="3"/>
  <c r="M29" i="3"/>
  <c r="M27" i="3"/>
  <c r="M26" i="3"/>
  <c r="M25" i="3"/>
  <c r="M20" i="3"/>
  <c r="F8" i="4" s="1"/>
  <c r="M19" i="3"/>
  <c r="M18" i="3"/>
  <c r="F7" i="4" s="1"/>
  <c r="M17" i="3"/>
  <c r="F6" i="4" s="1"/>
  <c r="M15" i="3"/>
  <c r="M14" i="3" s="1"/>
  <c r="F4" i="4" s="1"/>
  <c r="M13" i="3"/>
  <c r="M12" i="3"/>
  <c r="M11" i="3"/>
  <c r="M10" i="3" s="1"/>
  <c r="F3" i="4" s="1"/>
  <c r="L31" i="3"/>
  <c r="L30" i="3"/>
  <c r="L29" i="3"/>
  <c r="L27" i="3"/>
  <c r="L26" i="3"/>
  <c r="L25" i="3"/>
  <c r="L20" i="3"/>
  <c r="E8" i="4" s="1"/>
  <c r="L19" i="3"/>
  <c r="L18" i="3"/>
  <c r="L17" i="3"/>
  <c r="E6" i="4" s="1"/>
  <c r="L15" i="3"/>
  <c r="L14" i="3" s="1"/>
  <c r="E4" i="4" s="1"/>
  <c r="L13" i="3"/>
  <c r="L12" i="3"/>
  <c r="L11" i="3"/>
  <c r="L10" i="3" s="1"/>
  <c r="E3" i="4" s="1"/>
  <c r="K31" i="3"/>
  <c r="K30" i="3"/>
  <c r="K29" i="3"/>
  <c r="K27" i="3"/>
  <c r="K26" i="3"/>
  <c r="K25" i="3"/>
  <c r="K24" i="3" s="1"/>
  <c r="D11" i="4" s="1"/>
  <c r="K20" i="3"/>
  <c r="D8" i="4" s="1"/>
  <c r="J20" i="3"/>
  <c r="C8" i="4" s="1"/>
  <c r="K19" i="3"/>
  <c r="K18" i="3"/>
  <c r="K17" i="3"/>
  <c r="D6" i="4" s="1"/>
  <c r="K15" i="3"/>
  <c r="K14" i="3" s="1"/>
  <c r="D4" i="4" s="1"/>
  <c r="K13" i="3"/>
  <c r="K12" i="3"/>
  <c r="K11" i="3"/>
  <c r="J31" i="3"/>
  <c r="J30" i="3"/>
  <c r="J29" i="3"/>
  <c r="J28" i="3" s="1"/>
  <c r="C12" i="4" s="1"/>
  <c r="J27" i="3"/>
  <c r="J25" i="3"/>
  <c r="J22" i="3"/>
  <c r="C9" i="4" s="1"/>
  <c r="J19" i="3"/>
  <c r="J18" i="3"/>
  <c r="J17" i="3"/>
  <c r="C6" i="4" s="1"/>
  <c r="J15" i="3"/>
  <c r="J13" i="3"/>
  <c r="J12" i="3"/>
  <c r="J11" i="3"/>
  <c r="I31" i="3"/>
  <c r="I30" i="3"/>
  <c r="I29" i="3"/>
  <c r="I22" i="3"/>
  <c r="I20" i="3"/>
  <c r="B8" i="4" s="1"/>
  <c r="I19" i="3"/>
  <c r="I18" i="3"/>
  <c r="B7" i="4" s="1"/>
  <c r="I17" i="3"/>
  <c r="B6" i="4" s="1"/>
  <c r="I15" i="3"/>
  <c r="I14" i="3" s="1"/>
  <c r="B4" i="4" s="1"/>
  <c r="I13" i="3"/>
  <c r="I12" i="3"/>
  <c r="I11" i="3"/>
  <c r="D162" i="3"/>
  <c r="A35" i="3"/>
  <c r="H22" i="3"/>
  <c r="H21" i="3"/>
  <c r="L24" i="3" l="1"/>
  <c r="I10" i="3"/>
  <c r="B3" i="4" s="1"/>
  <c r="K28" i="3"/>
  <c r="C7" i="4"/>
  <c r="J24" i="3"/>
  <c r="M24" i="3"/>
  <c r="F11" i="4" s="1"/>
  <c r="I4" i="4"/>
  <c r="I3" i="4"/>
  <c r="I24" i="3"/>
  <c r="B11" i="4" s="1"/>
  <c r="I8" i="4"/>
  <c r="I28" i="3"/>
  <c r="B12" i="4" s="1"/>
  <c r="H12" i="4" s="1"/>
  <c r="D7" i="4"/>
  <c r="D5" i="4" s="1"/>
  <c r="L28" i="3"/>
  <c r="L32" i="3" s="1"/>
  <c r="M28" i="3"/>
  <c r="F12" i="4" s="1"/>
  <c r="J21" i="3"/>
  <c r="K21" i="3"/>
  <c r="I6" i="4"/>
  <c r="L16" i="3"/>
  <c r="M21" i="3"/>
  <c r="B5" i="4"/>
  <c r="I21" i="3"/>
  <c r="O21" i="3" s="1"/>
  <c r="B9" i="4"/>
  <c r="H9" i="4" s="1"/>
  <c r="H6" i="4"/>
  <c r="L21" i="3"/>
  <c r="E9" i="4"/>
  <c r="E11" i="4"/>
  <c r="E12" i="4"/>
  <c r="D12" i="4"/>
  <c r="D13" i="4" s="1"/>
  <c r="C11" i="4"/>
  <c r="J32" i="3"/>
  <c r="C5" i="4"/>
  <c r="H7" i="4"/>
  <c r="J16" i="3"/>
  <c r="F5" i="4"/>
  <c r="F10" i="4" s="1"/>
  <c r="E7" i="4"/>
  <c r="M16" i="3"/>
  <c r="H8" i="4"/>
  <c r="K16" i="3"/>
  <c r="P12" i="3"/>
  <c r="I16" i="3"/>
  <c r="Q12" i="3"/>
  <c r="O12" i="3"/>
  <c r="P18" i="3"/>
  <c r="Q18" i="3"/>
  <c r="O20" i="3"/>
  <c r="P19" i="3"/>
  <c r="Q10" i="3"/>
  <c r="Q20" i="3"/>
  <c r="P15" i="3"/>
  <c r="Q22" i="3"/>
  <c r="O22" i="3"/>
  <c r="P13" i="3"/>
  <c r="Q13" i="3"/>
  <c r="O15" i="3"/>
  <c r="Q15" i="3"/>
  <c r="O19" i="3"/>
  <c r="O27" i="3"/>
  <c r="P27" i="3"/>
  <c r="Q27" i="3"/>
  <c r="P20" i="3"/>
  <c r="P14" i="3"/>
  <c r="O11" i="3"/>
  <c r="Q14" i="3"/>
  <c r="K10" i="3"/>
  <c r="D3" i="4" s="1"/>
  <c r="N14" i="3"/>
  <c r="O18" i="3"/>
  <c r="O13" i="3"/>
  <c r="J10" i="3"/>
  <c r="C3" i="4" s="1"/>
  <c r="H3" i="4" s="1"/>
  <c r="P22" i="3"/>
  <c r="P11" i="3"/>
  <c r="O17" i="3"/>
  <c r="Q11" i="3"/>
  <c r="P17" i="3"/>
  <c r="J14" i="3"/>
  <c r="Q17" i="3"/>
  <c r="O25" i="3"/>
  <c r="Q19" i="3"/>
  <c r="I23" i="3" l="1"/>
  <c r="K23" i="3"/>
  <c r="P21" i="3"/>
  <c r="M23" i="3"/>
  <c r="Q21" i="3"/>
  <c r="I32" i="3"/>
  <c r="F13" i="4"/>
  <c r="I9" i="4"/>
  <c r="M32" i="3"/>
  <c r="B13" i="4"/>
  <c r="F14" i="4"/>
  <c r="F16" i="4" s="1"/>
  <c r="O14" i="3"/>
  <c r="C4" i="4"/>
  <c r="H4" i="4" s="1"/>
  <c r="G4" i="4"/>
  <c r="G10" i="4" s="1"/>
  <c r="G14" i="4" s="1"/>
  <c r="G16" i="4" s="1"/>
  <c r="N23" i="3"/>
  <c r="B10" i="4"/>
  <c r="D10" i="4"/>
  <c r="D14" i="4" s="1"/>
  <c r="D16" i="4" s="1"/>
  <c r="H5" i="4"/>
  <c r="C10" i="4"/>
  <c r="H11" i="4"/>
  <c r="C13" i="4"/>
  <c r="I12" i="4"/>
  <c r="E5" i="4"/>
  <c r="I7" i="4"/>
  <c r="I11" i="4"/>
  <c r="E13" i="4"/>
  <c r="O16" i="3"/>
  <c r="P16" i="3"/>
  <c r="L23" i="3"/>
  <c r="Q16" i="3"/>
  <c r="P10" i="3"/>
  <c r="O10" i="3"/>
  <c r="J23" i="3"/>
  <c r="B14" i="4" l="1"/>
  <c r="B16" i="4" s="1"/>
  <c r="H13" i="4"/>
  <c r="I13" i="4"/>
  <c r="E10" i="4"/>
  <c r="I5" i="4"/>
  <c r="H10" i="4"/>
  <c r="C14" i="4"/>
  <c r="P23" i="3"/>
  <c r="Q23" i="3"/>
  <c r="O23" i="3"/>
  <c r="H14" i="4" l="1"/>
  <c r="C16" i="4"/>
  <c r="H16" i="4" s="1"/>
  <c r="I10" i="4"/>
  <c r="E14" i="4"/>
  <c r="I33" i="3"/>
  <c r="E16" i="4" l="1"/>
  <c r="I16" i="4" s="1"/>
  <c r="I14" i="4"/>
  <c r="Q28" i="3"/>
  <c r="P28" i="3"/>
  <c r="O28" i="3"/>
  <c r="O24" i="3"/>
  <c r="Q24" i="3"/>
  <c r="P24" i="3" l="1"/>
  <c r="K32" i="3"/>
  <c r="K33" i="3" s="1"/>
  <c r="N33" i="3"/>
  <c r="J33" i="3"/>
  <c r="O33" i="3" s="1"/>
  <c r="O32" i="3"/>
  <c r="L33" i="3"/>
  <c r="P33" i="3" s="1"/>
  <c r="P32" i="3"/>
  <c r="Q32" i="3" l="1"/>
  <c r="M33" i="3"/>
  <c r="Q33" i="3" s="1"/>
</calcChain>
</file>

<file path=xl/sharedStrings.xml><?xml version="1.0" encoding="utf-8"?>
<sst xmlns="http://schemas.openxmlformats.org/spreadsheetml/2006/main" count="1328" uniqueCount="251">
  <si>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</si>
  <si>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</si>
  <si>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</si>
  <si>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</si>
  <si>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</si>
  <si>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</si>
  <si>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</si>
  <si>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</si>
  <si>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</si>
  <si>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</si>
  <si>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</si>
  <si>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</si>
  <si>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</si>
  <si>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</si>
  <si>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</si>
  <si>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</si>
  <si>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</si>
  <si>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</si>
  <si>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</si>
  <si>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</si>
  <si>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</si>
  <si>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</si>
  <si>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</si>
  <si>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</si>
  <si>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</si>
  <si>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</si>
  <si>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</si>
  <si>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</si>
  <si>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</si>
  <si>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</si>
  <si>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</si>
  <si>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</si>
  <si>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</si>
  <si>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12-10-00</t>
  </si>
  <si>
    <t>UNIDAD ADMINISTRATIVA ESPECIAL AGENCIA NACIONAL DE DEFENSA JURÍDICA DEL ESTADO</t>
  </si>
  <si>
    <t>A-01-01-01-001-001</t>
  </si>
  <si>
    <t>A</t>
  </si>
  <si>
    <t>01</t>
  </si>
  <si>
    <t>001</t>
  </si>
  <si>
    <t>Nación</t>
  </si>
  <si>
    <t>10</t>
  </si>
  <si>
    <t>CSF</t>
  </si>
  <si>
    <t>SUELDO BÁSICO</t>
  </si>
  <si>
    <t>A-01-01-01-001-003</t>
  </si>
  <si>
    <t>003</t>
  </si>
  <si>
    <t>PRIMA TÉCNICA SALARIAL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</si>
  <si>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</si>
  <si>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</si>
  <si>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</si>
  <si>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</si>
  <si>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</si>
  <si>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</si>
  <si>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</si>
  <si>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009</t>
  </si>
  <si>
    <t>PRIMA DE NAVIDAD</t>
  </si>
  <si>
    <t>A-01-01-01-001-010</t>
  </si>
  <si>
    <t>010</t>
  </si>
  <si>
    <t>PRIMA DE VACACIONES</t>
  </si>
  <si>
    <t>A-01-01-02-001</t>
  </si>
  <si>
    <t>02</t>
  </si>
  <si>
    <t>APORTES A LA SEGURIDAD SOCIAL EN PENSIONES</t>
  </si>
  <si>
    <t>A-01-01-02-002</t>
  </si>
  <si>
    <t>002</t>
  </si>
  <si>
    <t>APORTES A LA SEGURIDAD SOCIAL EN SALUD</t>
  </si>
  <si>
    <t>A-01-01-02-003</t>
  </si>
  <si>
    <t xml:space="preserve">AUXILIO DE CESANTÍAS </t>
  </si>
  <si>
    <t>A-01-01-02-004</t>
  </si>
  <si>
    <t>004</t>
  </si>
  <si>
    <t>APORTES A CAJAS DE COMPENSACIÓN FAMILIAR</t>
  </si>
  <si>
    <t>A-01-01-02-005</t>
  </si>
  <si>
    <t>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</si>
  <si>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</si>
  <si>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</si>
  <si>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</si>
  <si>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</si>
  <si>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</si>
  <si>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</si>
  <si>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03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</si>
  <si>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</si>
  <si>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</si>
  <si>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</si>
  <si>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</si>
  <si>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</si>
  <si>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</si>
  <si>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</si>
  <si>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</si>
  <si>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013</t>
  </si>
  <si>
    <t>ESTÍMULOS A LOS EMPLEADOS DEL ESTADO</t>
  </si>
  <si>
    <t>A-01-01-03-016</t>
  </si>
  <si>
    <t>016</t>
  </si>
  <si>
    <t>PRIMA DE COORDINACIÓN</t>
  </si>
  <si>
    <t>A-01-01-03-030</t>
  </si>
  <si>
    <t>030</t>
  </si>
  <si>
    <t>BONIFICACIÓN DE DIRECCIÓN</t>
  </si>
  <si>
    <t>A-02-02-01-002-003</t>
  </si>
  <si>
    <t>PRODUCTOS DE MOLINERÍA, ALMIDONES Y PRODUCTOS DERIVADOS DEL ALMIDÓN; OTROS PRODUCTOS ALIMENTICIOS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</si>
  <si>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</si>
  <si>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</si>
  <si>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</si>
  <si>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</si>
  <si>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</si>
  <si>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</si>
  <si>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</si>
  <si>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</si>
  <si>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</si>
  <si>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</si>
  <si>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</si>
  <si>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</si>
  <si>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</si>
  <si>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</si>
  <si>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</si>
  <si>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008</t>
  </si>
  <si>
    <t>OTROS BIENES TRANSPORTABLES N.C.P.</t>
  </si>
  <si>
    <t>A-02-02-01-004-002</t>
  </si>
  <si>
    <t>PRODUCTOS METÁLICOS ELABORADOS (EXCEPTO MAQUINARIA Y EQUIPO)</t>
  </si>
  <si>
    <t>A-02-02-01-004-006</t>
  </si>
  <si>
    <t>MAQUINARIA Y APARATOS ELÉCTRICOS</t>
  </si>
  <si>
    <t>A-02-02-01-004-007</t>
  </si>
  <si>
    <t>EQUIPO Y APARATOS DE RADIO, TELEVISIÓN Y COMUNICACIONES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</si>
  <si>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</si>
  <si>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</si>
  <si>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</si>
  <si>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</si>
  <si>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</si>
  <si>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</si>
  <si>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</si>
  <si>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</si>
  <si>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</si>
  <si>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</si>
  <si>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</si>
  <si>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</si>
  <si>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</si>
  <si>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</si>
  <si>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</si>
  <si>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</si>
  <si>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</si>
  <si>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</si>
  <si>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</si>
  <si>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</si>
  <si>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</si>
  <si>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</si>
  <si>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</si>
  <si>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</si>
  <si>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</si>
  <si>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</si>
  <si>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</si>
  <si>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</si>
  <si>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</si>
  <si>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</si>
  <si>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</si>
  <si>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</si>
  <si>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</si>
  <si>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</si>
  <si>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</si>
  <si>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</si>
  <si>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</si>
  <si>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</si>
  <si>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</si>
  <si>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04</t>
  </si>
  <si>
    <t>012</t>
  </si>
  <si>
    <t>INCAPACIDADES (NO DE PENSIONES)</t>
  </si>
  <si>
    <t>A-03-04-02-012-002</t>
  </si>
  <si>
    <t>LICENCIAS DE MATERNIDAD Y PATERNIDAD (NO DE PENSIONES)</t>
  </si>
  <si>
    <t>A-03-10-02-001</t>
  </si>
  <si>
    <t>FALLOS JUDICIALES, DECISIONES CUASIJUDICIALES Y SOLUCIONES AMISTOSAS SISTEMA INTERAMERICANO DE DERECHOS HUMANOS</t>
  </si>
  <si>
    <t>C-1205-0800-3-20110E-1205005-0201</t>
  </si>
  <si>
    <t>C</t>
  </si>
  <si>
    <t>1205</t>
  </si>
  <si>
    <t>0800</t>
  </si>
  <si>
    <t>3</t>
  </si>
  <si>
    <t>20110E</t>
  </si>
  <si>
    <t>1205005</t>
  </si>
  <si>
    <t>0201</t>
  </si>
  <si>
    <t>FORTALECIMIENTO DE LAS CAPACIDADES DE LA ANDJE PARA MEJORAR LA EFICIENCIA DE LAS ENTIDADES DEL NIVEL NACIONAL QUE HACEN PARTE DEL SISTEMA DE DEFENSA JURÍDICA</t>
  </si>
  <si>
    <t>C-1205-0800-3-20110E-1205007-0201</t>
  </si>
  <si>
    <t>1205007</t>
  </si>
  <si>
    <t>C-1205-0800-3-20110E-1205008-0202</t>
  </si>
  <si>
    <t>1205008</t>
  </si>
  <si>
    <t>0202</t>
  </si>
  <si>
    <t>FORTALECIMIENTO DE LA GESTIÓN DEL CONOCIMIENTO BASADO EN EVIDENCIA DEL SISTEMA DE DEFENSA JURÍDICA DEL ESTADO</t>
  </si>
  <si>
    <t>C-1205-0800-4-20110E-1205007-02</t>
  </si>
  <si>
    <t>4</t>
  </si>
  <si>
    <t>13</t>
  </si>
  <si>
    <t>ADQUIS. DE BYS - DOCUMENTOS DE PLANEACIÓN - FORTALECIMIENTO DE LA DEFENSA JURÍDICA DEL ESTADO DE COLOMBIA A NIVEL TERRITORIAL Y  NACIONAL</t>
  </si>
  <si>
    <t>C-1205-0800-4-20110E-1205009-02</t>
  </si>
  <si>
    <t>1205009</t>
  </si>
  <si>
    <t>ADQUIS. DE BYS - SERVICIO DE ASISTENCIA TÉCNICA - FORTALECIMIENTO DE LA DEFENSA JURÍDICA DEL ESTADO DE COLOMBIA A NIVEL TERRITORIAL Y  NACIONAL</t>
  </si>
  <si>
    <t>C-1205-0800-4-20110E-1205012-02</t>
  </si>
  <si>
    <t>1205012</t>
  </si>
  <si>
    <t>ADQUIS. DE BYS - SERVICIO DE INFORMACIÓN ACTUALIZADO - FORTALECIMIENTO DE LA DEFENSA JURÍDICA DEL ESTADO DE COLOMBIA A NIVEL TERRITORIAL Y  NACIONAL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</si>
  <si>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</si>
  <si>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</si>
  <si>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</si>
  <si>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</si>
  <si>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</si>
  <si>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</si>
  <si>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</si>
  <si>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</si>
  <si>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A-03-03-01-078</t>
  </si>
  <si>
    <t>078</t>
  </si>
  <si>
    <t>DEFENSA DE LOS INTERESES DEL ESTADO EN CONTROVERSIAS INTERNACIONALES</t>
  </si>
  <si>
    <t>A-03-04-02-012</t>
  </si>
  <si>
    <t>INCAPACIDADES Y LICENCIAS DE MATERNIDAD Y PATERNIDAD (NO DE PENSIONES)</t>
  </si>
  <si>
    <t>A-03-10</t>
  </si>
  <si>
    <t>SENTENCIAS Y CONCILIACIONES</t>
  </si>
  <si>
    <t>A-08-04-01</t>
  </si>
  <si>
    <t>08</t>
  </si>
  <si>
    <t>11</t>
  </si>
  <si>
    <t>SSF</t>
  </si>
  <si>
    <t>CUOTA DE FISCALIZACIÓN Y AUDITAJE</t>
  </si>
  <si>
    <t>C-1205-0800-3-20110E</t>
  </si>
  <si>
    <t>2. SEGURIDAD HUMANA Y JUSTICIA SOCIAL / E. SISTEMA NACIONAL DE DEFENSA JURÍDICA DEL ESTADO</t>
  </si>
  <si>
    <t>C-1205-0800-4-20110E</t>
  </si>
  <si>
    <t xml:space="preserve">REPORTE DE EJECUCIÓN PRESUPUESTAL  </t>
  </si>
  <si>
    <t>CON CORTE A: 31 DE ENERO 2026</t>
  </si>
  <si>
    <t>SECCIÓN: 12-10-00 UNIDAD ADMINISTRATIVA ESPECIAL AGENCIA NACIONAL DE DEFENSA JURIDICA DEL ESTADO</t>
  </si>
  <si>
    <t>CONCEPTO</t>
  </si>
  <si>
    <t>APROPIACIÓN VIGENTE</t>
  </si>
  <si>
    <t>COMPROMISOS</t>
  </si>
  <si>
    <t>CDP POR 
COMPROMETER</t>
  </si>
  <si>
    <t>OBLIGACIONES</t>
  </si>
  <si>
    <t>APROPIACIÓN DISPONIBLE</t>
  </si>
  <si>
    <t xml:space="preserve"> % EJECUCIÓN</t>
  </si>
  <si>
    <t>% EJEC OBLIGA.</t>
  </si>
  <si>
    <t>% EJEC PAG.</t>
  </si>
  <si>
    <t>GASTOS DE PERSONAL</t>
  </si>
  <si>
    <t>ADQUISICIONES DIFERENTES DE ACTIVOS</t>
  </si>
  <si>
    <t>TRANSFERENCIAS CORRIENTES</t>
  </si>
  <si>
    <t>A - TOTAL FUNCIONAMIENTO</t>
  </si>
  <si>
    <t>IMPLEMENTACION DEL PROGRAMA DE FORTALECIMIENTO DE LA AGENCIA DE DEFENSA JURIDICA A NIVEL NACIONAL</t>
  </si>
  <si>
    <t>FORTALECIMIENTO DE LAS CAPACIDADES DE LA ANDJE PARA MEJORAR LA EFICIENCIA DE LAS ENTIDADES DEL NIVEL NACIONAL QUE HACEN PARTE DEL SISTEMA DE DEFENSA JURIDICA.</t>
  </si>
  <si>
    <t>FORTALECIMIENTO DE LA GESTION DEL CONOCIMIENTO BASADO EN EVIDENCIA DEL SISTEMA DE DEFENSA JURIDICA DEL ESTADO</t>
  </si>
  <si>
    <t xml:space="preserve">FORTALECIMIENTO DE LA DEFENSA JURIDICA DEL ESTADO DE COLOMBIA A NIVEL TERRITORIAL Y NACIONAL </t>
  </si>
  <si>
    <t>C - TOTAL INVERSION</t>
  </si>
  <si>
    <t>TOTAL PRESUPUESTO</t>
  </si>
  <si>
    <t>Apropiaciones Bloqueadas por Ministerio de Hacienda</t>
  </si>
  <si>
    <t>Fecha de actualización 31-01-2026</t>
  </si>
  <si>
    <t>APROPIACIÓN  DISPONIBLE</t>
  </si>
  <si>
    <t>% DE EJECUCIÓN</t>
  </si>
  <si>
    <t>% EJEC OBLIGACIONES</t>
  </si>
  <si>
    <t xml:space="preserve">ADQUISICION DE BIENES Y SERVICIOS   </t>
  </si>
  <si>
    <t>TRANSFERENCIAS</t>
  </si>
  <si>
    <t>PRESTACIONES SOCIALES RELACIONADAS CON EL EMPLEO</t>
  </si>
  <si>
    <t>FALLOS INTERNACIONALES</t>
  </si>
  <si>
    <t>GASTOS POR TRIBUTOS, MULTAS, SANCIONES E INTERESES DE MORA</t>
  </si>
  <si>
    <t>TOTAL FUNCIONAMIENTO</t>
  </si>
  <si>
    <t>TOTAL INVERSIÓN</t>
  </si>
  <si>
    <t>TOTAL PRESUPUESTO CON APLAZAMIENTO</t>
  </si>
  <si>
    <t>APROPIACIÓN BLOQUEADA</t>
  </si>
  <si>
    <t xml:space="preserve">TOTAL PRESUPUESTO </t>
  </si>
  <si>
    <t xml:space="preserve">Coordinador Grupo Gestión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</si>
</sst>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(* #,##0_);_(* \(#,##0\);_(* &quot;-&quot;??_);_(@_)"/>
    <numFmt numFmtId="166" formatCode="00"/>
    <numFmt numFmtId="167" formatCode="_(* #,##0.00_);_(* \(#,##0.00\);_(* &quot;-&quot;??_);_(@_)"/>
    <numFmt numFmtId="168" formatCode="000"/>
    <numFmt numFmtId="169" formatCode="[$-1240A]&quot;$&quot;\ #,##0.00;\(&quot;$&quot;\ #,##0.00\)"/>
    <numFmt numFmtId="170" formatCode="&quot;$&quot;\ #,##0.00"/>
    <numFmt numFmtId="171" formatCode="_-* #,##0.00_-;\-* #,##0.00_-;_-* &quot;-&quot;_-;_-@_-"/>
  </numFmts>
  <fonts count="4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Montserrat"/>
    </font>
    <font>
      <sz val="16"/>
      <color theme="1"/>
      <name val="Montserrat"/>
    </font>
    <font>
      <sz val="16"/>
      <color theme="0"/>
      <name val="Montserrat"/>
    </font>
    <font>
      <b/>
      <sz val="10"/>
      <color theme="1"/>
      <name val="Montserrat"/>
    </font>
    <font>
      <b/>
      <sz val="8"/>
      <color theme="1"/>
      <name val="Montserrat"/>
    </font>
    <font>
      <sz val="8"/>
      <color theme="1"/>
      <name val="Montserrat"/>
    </font>
    <font>
      <sz val="8"/>
      <color theme="0"/>
      <name val="Montserrat"/>
    </font>
    <font>
      <b/>
      <sz val="14"/>
      <color theme="1"/>
      <name val="Montserrat"/>
    </font>
    <font>
      <sz val="10"/>
      <name val="MS Sans Serif"/>
      <family val="2"/>
    </font>
    <font>
      <b/>
      <sz val="9"/>
      <name val="Montserrat"/>
    </font>
    <font>
      <b/>
      <sz val="9"/>
      <color theme="1"/>
      <name val="Montserrat"/>
    </font>
    <font>
      <sz val="10"/>
      <name val="Arial Narrow"/>
      <family val="2"/>
    </font>
    <font>
      <b/>
      <sz val="8"/>
      <name val="Montserrat"/>
    </font>
    <font>
      <sz val="8"/>
      <color rgb="FF000000"/>
      <name val="Montserrat"/>
    </font>
    <font>
      <sz val="8"/>
      <name val="Montserrat"/>
    </font>
    <font>
      <b/>
      <sz val="8"/>
      <color rgb="FFFF0000"/>
      <name val="Montserrat"/>
    </font>
    <font>
      <b/>
      <sz val="8"/>
      <color theme="0"/>
      <name val="Montserrat"/>
    </font>
    <font>
      <b/>
      <sz val="8"/>
      <color rgb="FF000000"/>
      <name val="Montserrat"/>
    </font>
    <font>
      <sz val="8"/>
      <name val="Franklin Gothic Book"/>
      <family val="2"/>
    </font>
    <font>
      <sz val="9"/>
      <color theme="1"/>
      <name val="Montserrat"/>
    </font>
    <font>
      <sz val="9"/>
      <color theme="0"/>
      <name val="Montserrat"/>
    </font>
    <font>
      <b/>
      <sz val="14"/>
      <name val="Montserrat"/>
    </font>
    <font>
      <sz val="12"/>
      <color theme="1"/>
      <name val="Montserrat"/>
    </font>
    <font>
      <sz val="12"/>
      <color theme="0"/>
      <name val="Montserrat"/>
    </font>
    <font>
      <sz val="12"/>
      <name val="Montserrat"/>
    </font>
    <font>
      <sz val="8"/>
      <color rgb="FFFF0000"/>
      <name val="Montserrat"/>
    </font>
    <font>
      <b/>
      <sz val="8.5"/>
      <name val="Montserrat"/>
    </font>
    <font>
      <b/>
      <i/>
      <sz val="8.5"/>
      <name val="Montserrat"/>
    </font>
    <font>
      <b/>
      <sz val="10"/>
      <color theme="0"/>
      <name val="Montserrat"/>
    </font>
    <font>
      <b/>
      <sz val="9"/>
      <color theme="0"/>
      <name val="Montserrat"/>
    </font>
    <font>
      <sz val="8.5"/>
      <name val="Montserrat"/>
    </font>
    <font>
      <b/>
      <sz val="10"/>
      <name val="Montserrat"/>
    </font>
    <font>
      <b/>
      <sz val="11"/>
      <name val="Montserrat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166" fontId="14" fillId="0" borderId="0" applyFill="0">
      <alignment horizontal="center" vertical="center" wrapText="1"/>
    </xf>
    <xf numFmtId="168" fontId="14" fillId="6" borderId="0" applyFill="0" applyProtection="0">
      <alignment horizontal="center" vertical="center"/>
    </xf>
  </cellStyleXfs>
  <cellXfs count="199">
    <xf numFmtId="0" fontId="1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6" fontId="15" fillId="5" borderId="19" xfId="5" applyFont="1" applyFill="1" applyBorder="1">
      <alignment horizontal="center" vertical="center" wrapText="1"/>
    </xf>
    <xf numFmtId="166" fontId="15" fillId="5" borderId="20" xfId="5" applyFont="1" applyFill="1" applyBorder="1">
      <alignment horizontal="center" vertical="center" wrapText="1"/>
    </xf>
    <xf numFmtId="166" fontId="15" fillId="5" borderId="20" xfId="5" applyFont="1" applyFill="1" applyBorder="1" applyAlignment="1">
      <alignment vertical="center" wrapText="1"/>
    </xf>
    <xf numFmtId="166" fontId="15" fillId="5" borderId="21" xfId="5" applyFont="1" applyFill="1" applyBorder="1" applyAlignment="1">
      <alignment vertical="center" wrapText="1"/>
    </xf>
    <xf numFmtId="0" fontId="7" fillId="5" borderId="22" xfId="0" applyFont="1" applyFill="1" applyBorder="1" applyAlignment="1">
      <alignment horizontal="left" vertical="center" wrapText="1"/>
    </xf>
    <xf numFmtId="167" fontId="7" fillId="5" borderId="22" xfId="0" applyNumberFormat="1" applyFont="1" applyFill="1" applyBorder="1" applyAlignment="1">
      <alignment horizontal="center" vertical="center" wrapText="1"/>
    </xf>
    <xf numFmtId="10" fontId="7" fillId="5" borderId="18" xfId="3" applyNumberFormat="1" applyFont="1" applyFill="1" applyBorder="1" applyAlignment="1">
      <alignment horizontal="center" vertical="center" wrapText="1"/>
    </xf>
    <xf numFmtId="10" fontId="7" fillId="5" borderId="17" xfId="3" applyNumberFormat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 readingOrder="1"/>
    </xf>
    <xf numFmtId="0" fontId="16" fillId="0" borderId="22" xfId="0" applyFont="1" applyBorder="1" applyAlignment="1">
      <alignment horizontal="center" vertical="center" wrapText="1" readingOrder="1"/>
    </xf>
    <xf numFmtId="0" fontId="8" fillId="2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 readingOrder="1"/>
    </xf>
    <xf numFmtId="43" fontId="8" fillId="2" borderId="22" xfId="1" applyFont="1" applyFill="1" applyBorder="1" applyAlignment="1">
      <alignment horizontal="center" vertical="center" wrapText="1"/>
    </xf>
    <xf numFmtId="43" fontId="17" fillId="2" borderId="22" xfId="1" applyFont="1" applyFill="1" applyBorder="1" applyAlignment="1">
      <alignment horizontal="center" vertical="center" wrapText="1"/>
    </xf>
    <xf numFmtId="167" fontId="8" fillId="2" borderId="22" xfId="0" applyNumberFormat="1" applyFont="1" applyFill="1" applyBorder="1" applyAlignment="1">
      <alignment horizontal="center" vertical="center" wrapText="1"/>
    </xf>
    <xf numFmtId="10" fontId="8" fillId="0" borderId="18" xfId="3" applyNumberFormat="1" applyFont="1" applyFill="1" applyBorder="1" applyAlignment="1">
      <alignment horizontal="center" vertical="center" wrapText="1"/>
    </xf>
    <xf numFmtId="10" fontId="8" fillId="2" borderId="17" xfId="3" applyNumberFormat="1" applyFont="1" applyFill="1" applyBorder="1" applyAlignment="1">
      <alignment horizontal="center" vertical="center" wrapText="1"/>
    </xf>
    <xf numFmtId="10" fontId="8" fillId="2" borderId="18" xfId="3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43" fontId="7" fillId="5" borderId="22" xfId="1" applyFont="1" applyFill="1" applyBorder="1" applyAlignment="1">
      <alignment horizontal="center" vertical="center" wrapText="1"/>
    </xf>
    <xf numFmtId="43" fontId="18" fillId="2" borderId="0" xfId="0" applyNumberFormat="1" applyFont="1" applyFill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8" fillId="2" borderId="22" xfId="0" applyNumberFormat="1" applyFont="1" applyFill="1" applyBorder="1" applyAlignment="1">
      <alignment horizontal="left" vertical="center" wrapText="1"/>
    </xf>
    <xf numFmtId="49" fontId="7" fillId="5" borderId="19" xfId="0" applyNumberFormat="1" applyFont="1" applyFill="1" applyBorder="1" applyAlignment="1">
      <alignment horizontal="center" vertical="center" wrapText="1"/>
    </xf>
    <xf numFmtId="49" fontId="7" fillId="5" borderId="20" xfId="0" applyNumberFormat="1" applyFont="1" applyFill="1" applyBorder="1" applyAlignment="1">
      <alignment vertical="center" wrapText="1"/>
    </xf>
    <xf numFmtId="49" fontId="7" fillId="5" borderId="21" xfId="0" applyNumberFormat="1" applyFont="1" applyFill="1" applyBorder="1" applyAlignment="1">
      <alignment vertical="center" wrapText="1"/>
    </xf>
    <xf numFmtId="9" fontId="7" fillId="5" borderId="18" xfId="3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8" fontId="17" fillId="2" borderId="22" xfId="6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167" fontId="17" fillId="2" borderId="22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 readingOrder="1"/>
    </xf>
    <xf numFmtId="49" fontId="16" fillId="0" borderId="22" xfId="0" applyNumberFormat="1" applyFont="1" applyBorder="1" applyAlignment="1">
      <alignment horizontal="center" vertical="center" wrapText="1" readingOrder="1"/>
    </xf>
    <xf numFmtId="49" fontId="17" fillId="2" borderId="22" xfId="0" applyNumberFormat="1" applyFont="1" applyFill="1" applyBorder="1" applyAlignment="1">
      <alignment horizontal="center" vertical="center" wrapText="1"/>
    </xf>
    <xf numFmtId="43" fontId="8" fillId="0" borderId="22" xfId="1" applyFont="1" applyFill="1" applyBorder="1" applyAlignment="1">
      <alignment horizontal="center" vertical="center" wrapText="1"/>
    </xf>
    <xf numFmtId="9" fontId="8" fillId="2" borderId="17" xfId="3" applyFont="1" applyFill="1" applyBorder="1" applyAlignment="1">
      <alignment horizontal="center" vertical="center" wrapText="1"/>
    </xf>
    <xf numFmtId="9" fontId="8" fillId="2" borderId="18" xfId="3" applyFont="1" applyFill="1" applyBorder="1" applyAlignment="1">
      <alignment horizontal="center" vertical="center" wrapText="1"/>
    </xf>
    <xf numFmtId="2" fontId="7" fillId="5" borderId="22" xfId="0" applyNumberFormat="1" applyFont="1" applyFill="1" applyBorder="1" applyAlignment="1">
      <alignment horizontal="left" vertical="center" wrapText="1"/>
    </xf>
    <xf numFmtId="10" fontId="7" fillId="2" borderId="0" xfId="0" applyNumberFormat="1" applyFont="1" applyFill="1" applyAlignment="1">
      <alignment horizontal="center" vertical="center" wrapText="1"/>
    </xf>
    <xf numFmtId="165" fontId="19" fillId="2" borderId="0" xfId="0" applyNumberFormat="1" applyFont="1" applyFill="1" applyAlignment="1">
      <alignment horizontal="center" vertical="center" wrapText="1"/>
    </xf>
    <xf numFmtId="1" fontId="17" fillId="2" borderId="22" xfId="4" applyNumberFormat="1" applyFont="1" applyFill="1" applyBorder="1" applyAlignment="1">
      <alignment horizontal="center" vertical="center" wrapText="1"/>
    </xf>
    <xf numFmtId="1" fontId="17" fillId="2" borderId="22" xfId="4" applyNumberFormat="1" applyFont="1" applyFill="1" applyBorder="1" applyAlignment="1">
      <alignment horizontal="left" vertical="center" wrapText="1"/>
    </xf>
    <xf numFmtId="167" fontId="7" fillId="7" borderId="22" xfId="0" applyNumberFormat="1" applyFont="1" applyFill="1" applyBorder="1" applyAlignment="1">
      <alignment horizontal="center" vertical="center" wrapText="1"/>
    </xf>
    <xf numFmtId="10" fontId="7" fillId="7" borderId="18" xfId="3" applyNumberFormat="1" applyFont="1" applyFill="1" applyBorder="1" applyAlignment="1">
      <alignment horizontal="center" vertical="center" wrapText="1"/>
    </xf>
    <xf numFmtId="10" fontId="7" fillId="7" borderId="17" xfId="3" applyNumberFormat="1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 readingOrder="1"/>
    </xf>
    <xf numFmtId="0" fontId="17" fillId="5" borderId="22" xfId="0" applyFont="1" applyFill="1" applyBorder="1" applyAlignment="1">
      <alignment horizontal="center" vertical="center" wrapText="1" readingOrder="1"/>
    </xf>
    <xf numFmtId="0" fontId="17" fillId="2" borderId="17" xfId="0" applyFont="1" applyFill="1" applyBorder="1" applyAlignment="1">
      <alignment horizontal="center" vertical="center" wrapText="1" readingOrder="1"/>
    </xf>
    <xf numFmtId="0" fontId="17" fillId="2" borderId="22" xfId="0" applyFont="1" applyFill="1" applyBorder="1" applyAlignment="1">
      <alignment horizontal="center" vertical="center" wrapText="1" readingOrder="1"/>
    </xf>
    <xf numFmtId="0" fontId="21" fillId="2" borderId="22" xfId="0" applyFont="1" applyFill="1" applyBorder="1" applyAlignment="1">
      <alignment horizontal="center" vertical="center" wrapText="1" readingOrder="1"/>
    </xf>
    <xf numFmtId="49" fontId="8" fillId="2" borderId="22" xfId="2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10" fontId="7" fillId="0" borderId="18" xfId="3" applyNumberFormat="1" applyFont="1" applyFill="1" applyBorder="1" applyAlignment="1">
      <alignment horizontal="center" vertical="center" wrapText="1"/>
    </xf>
    <xf numFmtId="10" fontId="7" fillId="0" borderId="17" xfId="3" applyNumberFormat="1" applyFont="1" applyFill="1" applyBorder="1" applyAlignment="1">
      <alignment horizontal="center" vertical="center" wrapText="1"/>
    </xf>
    <xf numFmtId="167" fontId="6" fillId="4" borderId="27" xfId="0" applyNumberFormat="1" applyFont="1" applyFill="1" applyBorder="1" applyAlignment="1">
      <alignment horizontal="center" vertical="center" wrapText="1"/>
    </xf>
    <xf numFmtId="10" fontId="6" fillId="4" borderId="28" xfId="3" applyNumberFormat="1" applyFont="1" applyFill="1" applyBorder="1" applyAlignment="1">
      <alignment horizontal="center" vertical="center" wrapText="1"/>
    </xf>
    <xf numFmtId="10" fontId="6" fillId="4" borderId="29" xfId="3" applyNumberFormat="1" applyFont="1" applyFill="1" applyBorder="1" applyAlignment="1">
      <alignment horizontal="center" vertical="center" wrapText="1"/>
    </xf>
    <xf numFmtId="9" fontId="22" fillId="2" borderId="0" xfId="3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67" fontId="7" fillId="0" borderId="0" xfId="0" applyNumberFormat="1" applyFont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167" fontId="15" fillId="0" borderId="0" xfId="0" applyNumberFormat="1" applyFont="1" applyAlignment="1">
      <alignment horizontal="center" vertical="center" wrapText="1"/>
    </xf>
    <xf numFmtId="10" fontId="7" fillId="0" borderId="0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10" fontId="8" fillId="2" borderId="0" xfId="3" applyNumberFormat="1" applyFont="1" applyFill="1" applyBorder="1" applyAlignment="1">
      <alignment horizontal="center" vertical="center" wrapText="1"/>
    </xf>
    <xf numFmtId="41" fontId="15" fillId="2" borderId="0" xfId="2" applyFont="1" applyFill="1" applyBorder="1" applyAlignment="1">
      <alignment horizontal="center" vertical="center" wrapText="1"/>
    </xf>
    <xf numFmtId="169" fontId="16" fillId="0" borderId="0" xfId="0" applyNumberFormat="1" applyFont="1" applyAlignment="1">
      <alignment horizontal="center" vertical="center" wrapText="1" readingOrder="1"/>
    </xf>
    <xf numFmtId="0" fontId="19" fillId="2" borderId="0" xfId="0" applyFont="1" applyFill="1" applyAlignment="1">
      <alignment horizontal="center" vertical="center" wrapText="1" readingOrder="1"/>
    </xf>
    <xf numFmtId="10" fontId="8" fillId="2" borderId="0" xfId="3" applyNumberFormat="1" applyFont="1" applyFill="1" applyAlignment="1">
      <alignment horizontal="center" vertical="center" wrapText="1"/>
    </xf>
    <xf numFmtId="170" fontId="17" fillId="2" borderId="0" xfId="0" applyNumberFormat="1" applyFont="1" applyFill="1" applyAlignment="1">
      <alignment horizontal="center" vertical="center" wrapText="1"/>
    </xf>
    <xf numFmtId="170" fontId="8" fillId="2" borderId="0" xfId="0" applyNumberFormat="1" applyFont="1" applyFill="1" applyAlignment="1">
      <alignment horizontal="center" vertical="center" wrapText="1"/>
    </xf>
    <xf numFmtId="165" fontId="8" fillId="2" borderId="0" xfId="1" applyNumberFormat="1" applyFont="1" applyFill="1" applyAlignment="1">
      <alignment horizontal="center" vertical="center" wrapText="1"/>
    </xf>
    <xf numFmtId="165" fontId="17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10" fontId="25" fillId="2" borderId="0" xfId="0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165" fontId="7" fillId="2" borderId="0" xfId="4" applyNumberFormat="1" applyFont="1" applyFill="1" applyAlignment="1">
      <alignment horizontal="center" vertical="center" wrapText="1"/>
    </xf>
    <xf numFmtId="43" fontId="8" fillId="2" borderId="0" xfId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165" fontId="8" fillId="2" borderId="0" xfId="3" applyNumberFormat="1" applyFont="1" applyFill="1" applyAlignment="1">
      <alignment horizontal="center" vertical="center" wrapText="1"/>
    </xf>
    <xf numFmtId="165" fontId="8" fillId="2" borderId="0" xfId="2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horizontal="center" vertical="center" wrapText="1"/>
    </xf>
    <xf numFmtId="167" fontId="7" fillId="2" borderId="0" xfId="0" applyNumberFormat="1" applyFont="1" applyFill="1" applyAlignment="1">
      <alignment horizontal="center" vertical="center" wrapText="1"/>
    </xf>
    <xf numFmtId="167" fontId="8" fillId="2" borderId="0" xfId="0" applyNumberFormat="1" applyFont="1" applyFill="1" applyAlignment="1">
      <alignment horizontal="center" vertical="center" wrapText="1"/>
    </xf>
    <xf numFmtId="10" fontId="28" fillId="2" borderId="0" xfId="3" applyNumberFormat="1" applyFont="1" applyFill="1" applyAlignment="1">
      <alignment horizontal="center" vertical="center" wrapText="1"/>
    </xf>
    <xf numFmtId="7" fontId="8" fillId="2" borderId="22" xfId="1" applyNumberFormat="1" applyFont="1" applyFill="1" applyBorder="1" applyAlignment="1">
      <alignment horizontal="right" vertical="center" wrapText="1"/>
    </xf>
    <xf numFmtId="7" fontId="17" fillId="2" borderId="22" xfId="1" applyNumberFormat="1" applyFont="1" applyFill="1" applyBorder="1" applyAlignment="1">
      <alignment horizontal="right" vertical="center" wrapText="1"/>
    </xf>
    <xf numFmtId="43" fontId="7" fillId="5" borderId="22" xfId="1" applyFont="1" applyFill="1" applyBorder="1" applyAlignment="1">
      <alignment horizontal="right" vertical="center" wrapText="1"/>
    </xf>
    <xf numFmtId="167" fontId="17" fillId="2" borderId="22" xfId="0" applyNumberFormat="1" applyFont="1" applyFill="1" applyBorder="1" applyAlignment="1">
      <alignment horizontal="right" vertical="center" wrapText="1"/>
    </xf>
    <xf numFmtId="7" fontId="8" fillId="0" borderId="22" xfId="1" applyNumberFormat="1" applyFont="1" applyFill="1" applyBorder="1" applyAlignment="1">
      <alignment horizontal="right" vertical="center" wrapText="1"/>
    </xf>
    <xf numFmtId="167" fontId="7" fillId="5" borderId="22" xfId="0" applyNumberFormat="1" applyFont="1" applyFill="1" applyBorder="1" applyAlignment="1">
      <alignment horizontal="right" vertical="center" wrapText="1"/>
    </xf>
    <xf numFmtId="167" fontId="15" fillId="2" borderId="22" xfId="0" applyNumberFormat="1" applyFont="1" applyFill="1" applyBorder="1" applyAlignment="1">
      <alignment horizontal="right" vertical="center" wrapText="1"/>
    </xf>
    <xf numFmtId="167" fontId="7" fillId="7" borderId="22" xfId="0" applyNumberFormat="1" applyFont="1" applyFill="1" applyBorder="1" applyAlignment="1">
      <alignment horizontal="right" vertical="center" wrapText="1"/>
    </xf>
    <xf numFmtId="167" fontId="6" fillId="4" borderId="27" xfId="0" applyNumberFormat="1" applyFont="1" applyFill="1" applyBorder="1" applyAlignment="1">
      <alignment horizontal="right" vertical="center" wrapText="1"/>
    </xf>
    <xf numFmtId="167" fontId="8" fillId="0" borderId="2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9" borderId="30" xfId="0" applyFont="1" applyFill="1" applyBorder="1" applyAlignment="1">
      <alignment horizontal="center" vertical="center" wrapText="1"/>
    </xf>
    <xf numFmtId="41" fontId="31" fillId="9" borderId="30" xfId="2" applyFont="1" applyFill="1" applyBorder="1" applyAlignment="1">
      <alignment horizontal="center" vertical="center" wrapText="1"/>
    </xf>
    <xf numFmtId="10" fontId="31" fillId="9" borderId="30" xfId="2" applyNumberFormat="1" applyFont="1" applyFill="1" applyBorder="1" applyAlignment="1">
      <alignment horizontal="center" vertical="center" wrapText="1"/>
    </xf>
    <xf numFmtId="10" fontId="32" fillId="9" borderId="30" xfId="2" applyNumberFormat="1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left" vertical="center"/>
    </xf>
    <xf numFmtId="171" fontId="33" fillId="2" borderId="30" xfId="2" applyNumberFormat="1" applyFont="1" applyFill="1" applyBorder="1" applyAlignment="1">
      <alignment horizontal="center" vertical="center"/>
    </xf>
    <xf numFmtId="41" fontId="33" fillId="2" borderId="30" xfId="2" applyFont="1" applyFill="1" applyBorder="1" applyAlignment="1">
      <alignment horizontal="center" vertical="center"/>
    </xf>
    <xf numFmtId="10" fontId="33" fillId="2" borderId="30" xfId="3" applyNumberFormat="1" applyFont="1" applyFill="1" applyBorder="1" applyAlignment="1">
      <alignment horizontal="center" vertical="center"/>
    </xf>
    <xf numFmtId="41" fontId="33" fillId="0" borderId="30" xfId="2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left" vertical="center"/>
    </xf>
    <xf numFmtId="41" fontId="17" fillId="3" borderId="30" xfId="2" applyFont="1" applyFill="1" applyBorder="1" applyAlignment="1">
      <alignment horizontal="center" vertical="center"/>
    </xf>
    <xf numFmtId="10" fontId="33" fillId="3" borderId="30" xfId="3" applyNumberFormat="1" applyFont="1" applyFill="1" applyBorder="1" applyAlignment="1">
      <alignment horizontal="center" vertical="center"/>
    </xf>
    <xf numFmtId="165" fontId="17" fillId="3" borderId="30" xfId="1" applyNumberFormat="1" applyFont="1" applyFill="1" applyBorder="1" applyAlignment="1">
      <alignment horizontal="center" vertical="center"/>
    </xf>
    <xf numFmtId="0" fontId="29" fillId="7" borderId="30" xfId="0" applyFont="1" applyFill="1" applyBorder="1" applyAlignment="1">
      <alignment horizontal="right" vertical="center"/>
    </xf>
    <xf numFmtId="171" fontId="29" fillId="7" borderId="30" xfId="2" applyNumberFormat="1" applyFont="1" applyFill="1" applyBorder="1" applyAlignment="1">
      <alignment horizontal="center" vertical="center"/>
    </xf>
    <xf numFmtId="41" fontId="29" fillId="7" borderId="30" xfId="2" applyFont="1" applyFill="1" applyBorder="1" applyAlignment="1">
      <alignment horizontal="center" vertical="center"/>
    </xf>
    <xf numFmtId="10" fontId="29" fillId="7" borderId="30" xfId="3" applyNumberFormat="1" applyFont="1" applyFill="1" applyBorder="1" applyAlignment="1">
      <alignment horizontal="center" vertical="center"/>
    </xf>
    <xf numFmtId="2" fontId="33" fillId="2" borderId="30" xfId="0" applyNumberFormat="1" applyFont="1" applyFill="1" applyBorder="1" applyAlignment="1">
      <alignment horizontal="left" vertical="center"/>
    </xf>
    <xf numFmtId="0" fontId="34" fillId="10" borderId="30" xfId="0" applyFont="1" applyFill="1" applyBorder="1" applyAlignment="1">
      <alignment horizontal="right" vertical="center"/>
    </xf>
    <xf numFmtId="171" fontId="34" fillId="10" borderId="30" xfId="2" applyNumberFormat="1" applyFont="1" applyFill="1" applyBorder="1" applyAlignment="1">
      <alignment horizontal="center" vertical="center"/>
    </xf>
    <xf numFmtId="41" fontId="34" fillId="10" borderId="30" xfId="2" applyFont="1" applyFill="1" applyBorder="1" applyAlignment="1">
      <alignment horizontal="center" vertical="center"/>
    </xf>
    <xf numFmtId="10" fontId="35" fillId="8" borderId="30" xfId="2" applyNumberFormat="1" applyFont="1" applyFill="1" applyBorder="1" applyAlignment="1">
      <alignment horizontal="center" vertical="center"/>
    </xf>
    <xf numFmtId="10" fontId="35" fillId="4" borderId="30" xfId="2" applyNumberFormat="1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right" vertical="center"/>
    </xf>
    <xf numFmtId="171" fontId="34" fillId="4" borderId="30" xfId="2" applyNumberFormat="1" applyFont="1" applyFill="1" applyBorder="1" applyAlignment="1">
      <alignment horizontal="center" vertical="center"/>
    </xf>
    <xf numFmtId="41" fontId="34" fillId="4" borderId="30" xfId="2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1" fontId="29" fillId="0" borderId="0" xfId="0" applyNumberFormat="1" applyFont="1" applyAlignment="1">
      <alignment horizontal="center" vertical="center"/>
    </xf>
    <xf numFmtId="2" fontId="33" fillId="2" borderId="30" xfId="0" applyNumberFormat="1" applyFont="1" applyFill="1" applyBorder="1" applyAlignment="1">
      <alignment horizontal="left" vertical="center" wrapText="1"/>
    </xf>
    <xf numFmtId="171" fontId="33" fillId="0" borderId="30" xfId="2" applyNumberFormat="1" applyFont="1" applyFill="1" applyBorder="1" applyAlignment="1">
      <alignment horizontal="center" vertical="center"/>
    </xf>
    <xf numFmtId="171" fontId="17" fillId="3" borderId="30" xfId="2" applyNumberFormat="1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left" vertical="center" wrapText="1"/>
    </xf>
    <xf numFmtId="0" fontId="33" fillId="2" borderId="3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7" fillId="0" borderId="0" xfId="0" applyFont="1"/>
    <xf numFmtId="0" fontId="38" fillId="0" borderId="1" xfId="0" applyFont="1" applyBorder="1" applyAlignment="1">
      <alignment horizontal="center" vertical="center" readingOrder="1"/>
    </xf>
    <xf numFmtId="0" fontId="38" fillId="0" borderId="1" xfId="0" applyFont="1" applyBorder="1" applyAlignment="1">
      <alignment horizontal="left" vertical="center" readingOrder="1"/>
    </xf>
    <xf numFmtId="0" fontId="38" fillId="0" borderId="1" xfId="0" applyFont="1" applyBorder="1" applyAlignment="1">
      <alignment vertical="center" readingOrder="1"/>
    </xf>
    <xf numFmtId="164" fontId="38" fillId="0" borderId="1" xfId="0" applyNumberFormat="1" applyFont="1" applyBorder="1" applyAlignment="1">
      <alignment horizontal="right" vertical="center" readingOrder="1"/>
    </xf>
    <xf numFmtId="7" fontId="37" fillId="0" borderId="0" xfId="0" applyNumberFormat="1" applyFont="1"/>
    <xf numFmtId="0" fontId="36" fillId="0" borderId="1" xfId="0" applyFont="1" applyBorder="1" applyAlignment="1">
      <alignment horizontal="left" vertical="center" readingOrder="1"/>
    </xf>
    <xf numFmtId="0" fontId="39" fillId="0" borderId="1" xfId="0" applyFont="1" applyBorder="1" applyAlignment="1">
      <alignment horizontal="right" vertical="center" readingOrder="1"/>
    </xf>
    <xf numFmtId="41" fontId="15" fillId="2" borderId="0" xfId="2" applyFont="1" applyFill="1" applyBorder="1" applyAlignment="1">
      <alignment horizontal="center" vertical="center" wrapText="1"/>
    </xf>
    <xf numFmtId="165" fontId="24" fillId="2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right" vertical="center" wrapText="1"/>
    </xf>
    <xf numFmtId="0" fontId="7" fillId="7" borderId="20" xfId="0" applyFont="1" applyFill="1" applyBorder="1" applyAlignment="1">
      <alignment horizontal="right" vertical="center" wrapText="1"/>
    </xf>
    <xf numFmtId="0" fontId="7" fillId="7" borderId="21" xfId="0" applyFont="1" applyFill="1" applyBorder="1" applyAlignment="1">
      <alignment horizontal="right" vertical="center" wrapText="1"/>
    </xf>
    <xf numFmtId="0" fontId="6" fillId="4" borderId="24" xfId="0" applyFont="1" applyFill="1" applyBorder="1" applyAlignment="1">
      <alignment horizontal="right" vertical="center" wrapText="1"/>
    </xf>
    <xf numFmtId="0" fontId="6" fillId="4" borderId="25" xfId="0" applyFont="1" applyFill="1" applyBorder="1" applyAlignment="1">
      <alignment horizontal="right" vertical="center" wrapText="1"/>
    </xf>
    <xf numFmtId="0" fontId="6" fillId="4" borderId="26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left" vertical="center" wrapText="1" readingOrder="1"/>
    </xf>
    <xf numFmtId="0" fontId="20" fillId="5" borderId="20" xfId="0" applyFont="1" applyFill="1" applyBorder="1" applyAlignment="1">
      <alignment horizontal="left" vertical="center" wrapText="1" readingOrder="1"/>
    </xf>
    <xf numFmtId="0" fontId="20" fillId="5" borderId="21" xfId="0" applyFont="1" applyFill="1" applyBorder="1" applyAlignment="1">
      <alignment horizontal="left" vertical="center" wrapText="1" readingOrder="1"/>
    </xf>
    <xf numFmtId="165" fontId="13" fillId="4" borderId="8" xfId="0" applyNumberFormat="1" applyFont="1" applyFill="1" applyBorder="1" applyAlignment="1">
      <alignment horizontal="center" vertical="center" wrapText="1"/>
    </xf>
    <xf numFmtId="165" fontId="13" fillId="4" borderId="14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" fontId="12" fillId="4" borderId="7" xfId="4" applyNumberFormat="1" applyFont="1" applyFill="1" applyBorder="1" applyAlignment="1">
      <alignment horizontal="center" vertical="center" wrapText="1"/>
    </xf>
    <xf numFmtId="1" fontId="12" fillId="4" borderId="13" xfId="4" applyNumberFormat="1" applyFont="1" applyFill="1" applyBorder="1" applyAlignment="1">
      <alignment horizontal="center" vertical="center" wrapText="1"/>
    </xf>
    <xf numFmtId="1" fontId="12" fillId="4" borderId="8" xfId="4" applyNumberFormat="1" applyFont="1" applyFill="1" applyBorder="1" applyAlignment="1">
      <alignment horizontal="center" vertical="center" wrapText="1"/>
    </xf>
    <xf numFmtId="1" fontId="12" fillId="4" borderId="14" xfId="4" applyNumberFormat="1" applyFont="1" applyFill="1" applyBorder="1" applyAlignment="1">
      <alignment horizontal="center" vertical="center" wrapText="1"/>
    </xf>
    <xf numFmtId="10" fontId="13" fillId="4" borderId="10" xfId="3" applyNumberFormat="1" applyFont="1" applyFill="1" applyBorder="1" applyAlignment="1">
      <alignment horizontal="center" vertical="center" wrapText="1"/>
    </xf>
    <xf numFmtId="10" fontId="13" fillId="4" borderId="16" xfId="3" applyNumberFormat="1" applyFont="1" applyFill="1" applyBorder="1" applyAlignment="1">
      <alignment horizontal="center" vertical="center" wrapText="1"/>
    </xf>
    <xf numFmtId="0" fontId="30" fillId="0" borderId="31" xfId="0" applyFont="1" applyBorder="1" applyAlignment="1">
      <alignment horizontal="left" vertical="center" wrapText="1"/>
    </xf>
  </cellXfs>
  <cellStyles count="7">
    <cellStyle name="Millares" xfId="1" builtinId="3"/>
    <cellStyle name="Millares [0]" xfId="2" builtinId="6"/>
    <cellStyle name="Nivel 1,2.3,5,6,9" xfId="5" xr:uid="{E2FF807B-3579-4134-927C-5D13590686E7}"/>
    <cellStyle name="Nivel 4" xfId="6" xr:uid="{96D0EA58-4B06-426E-9B41-96FFA279CF19}"/>
    <cellStyle name="Normal" xfId="0" builtinId="0"/>
    <cellStyle name="Normal 2" xfId="4" xr:uid="{9284C08C-BE64-4B9B-9590-197A0000A917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563403</xdr:colOff>
      <xdr:row>0</xdr:row>
      <xdr:rowOff>95256</xdr:rowOff>
    </xdr:from>
    <xdr:to>
      <xdr:col>7</xdr:col>
      <xdr:colOff>3751897</xdr:colOff>
      <xdr:row>4</xdr:row>
      <xdr:rowOff>130604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C77D1E-5015-4EFC-8BE8-E70E852A0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203" y="95256"/>
          <a:ext cx="3196114" cy="1216448"/>
        </a:xfrm>
        <a:prstGeom prst="rect">
          <a:avLst/>
        </a:prstGeom>
      </xdr:spPr>
    </xdr:pic>
    <xdr:clientData/>
  </xdr:twoCellAnchor>
  <xdr:twoCellAnchor editAs="oneCell">
    <xdr:from>
      <xdr:col>10</xdr:col>
      <xdr:colOff>1288447</xdr:colOff>
      <xdr:row>0</xdr:row>
      <xdr:rowOff>0</xdr:rowOff>
    </xdr:from>
    <xdr:to>
      <xdr:col>11</xdr:col>
      <xdr:colOff>872690</xdr:colOff>
      <xdr:row>5</xdr:row>
      <xdr:rowOff>36122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11A3BD-0903-4356-BEF8-6313619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5997" y="0"/>
          <a:ext cx="1098718" cy="1426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201058</xdr:colOff>
      <xdr:row>13</xdr:row>
      <xdr:rowOff>59213</xdr:rowOff>
    </xdr:from>
    <xdr:to>
      <xdr:col>7</xdr:col>
      <xdr:colOff>817451</xdr:colOff>
      <xdr:row>13</xdr:row>
      <xdr:rowOff>246618</xdr:rowOff>
    </xdr:to>
    <xdr:sp macro="" textlink="">
      <xdr:nvSpPr>
        <xdr:cNvPr id="14" name="Conector 1">
          <a:extLst>
            <a:ext uri="{FF2B5EF4-FFF2-40B4-BE49-F238E27FC236}">
              <a16:creationId xmlns:a16="http://schemas.microsoft.com/office/drawing/2014/main" id="{1301B0A4-3805-40D8-A81F-B5534DCDDBA0}"/>
            </a:ext>
          </a:extLst>
        </xdr:cNvPr>
        <xdr:cNvSpPr/>
      </xdr:nvSpPr>
      <xdr:spPr>
        <a:xfrm>
          <a:off x="11059558" y="3526313"/>
          <a:ext cx="616393" cy="187405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199782</xdr:colOff>
      <xdr:row>13</xdr:row>
      <xdr:rowOff>59611</xdr:rowOff>
    </xdr:from>
    <xdr:to>
      <xdr:col>8</xdr:col>
      <xdr:colOff>831415</xdr:colOff>
      <xdr:row>13</xdr:row>
      <xdr:rowOff>241617</xdr:rowOff>
    </xdr:to>
    <xdr:sp macro="" textlink="">
      <xdr:nvSpPr>
        <xdr:cNvPr id="15" name="Conector 1">
          <a:extLst>
            <a:ext uri="{FF2B5EF4-FFF2-40B4-BE49-F238E27FC236}">
              <a16:creationId xmlns:a16="http://schemas.microsoft.com/office/drawing/2014/main" id="{FE9676A7-7998-42E5-8F1B-5DFF596A0D6E}"/>
            </a:ext>
          </a:extLst>
        </xdr:cNvPr>
        <xdr:cNvSpPr/>
      </xdr:nvSpPr>
      <xdr:spPr>
        <a:xfrm>
          <a:off x="12153657" y="3526711"/>
          <a:ext cx="631633" cy="182006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239575</xdr:colOff>
      <xdr:row>15</xdr:row>
      <xdr:rowOff>1359</xdr:rowOff>
    </xdr:from>
    <xdr:to>
      <xdr:col>7</xdr:col>
      <xdr:colOff>859778</xdr:colOff>
      <xdr:row>16</xdr:row>
      <xdr:rowOff>11281</xdr:rowOff>
    </xdr:to>
    <xdr:sp macro="" textlink="">
      <xdr:nvSpPr>
        <xdr:cNvPr id="16" name="Conector 1">
          <a:extLst>
            <a:ext uri="{FF2B5EF4-FFF2-40B4-BE49-F238E27FC236}">
              <a16:creationId xmlns:a16="http://schemas.microsoft.com/office/drawing/2014/main" id="{A55BE574-6C5A-4C13-BEC4-A1E2480007D3}"/>
            </a:ext>
          </a:extLst>
        </xdr:cNvPr>
        <xdr:cNvSpPr/>
      </xdr:nvSpPr>
      <xdr:spPr>
        <a:xfrm>
          <a:off x="12909730" y="5916384"/>
          <a:ext cx="614488" cy="33567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238824</xdr:colOff>
      <xdr:row>15</xdr:row>
      <xdr:rowOff>13187</xdr:rowOff>
    </xdr:from>
    <xdr:to>
      <xdr:col>8</xdr:col>
      <xdr:colOff>870457</xdr:colOff>
      <xdr:row>16</xdr:row>
      <xdr:rowOff>2709</xdr:rowOff>
    </xdr:to>
    <xdr:sp macro="" textlink="">
      <xdr:nvSpPr>
        <xdr:cNvPr id="17" name="Conector 1">
          <a:extLst>
            <a:ext uri="{FF2B5EF4-FFF2-40B4-BE49-F238E27FC236}">
              <a16:creationId xmlns:a16="http://schemas.microsoft.com/office/drawing/2014/main" id="{5CD10728-91A4-42B5-9F80-6AEB5FFE2BDE}"/>
            </a:ext>
          </a:extLst>
        </xdr:cNvPr>
        <xdr:cNvSpPr/>
      </xdr:nvSpPr>
      <xdr:spPr>
        <a:xfrm>
          <a:off x="12192699" y="3956537"/>
          <a:ext cx="631633" cy="208597"/>
        </a:xfrm>
        <a:prstGeom prst="flowChartConnector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ohanna.guevara\Downloads\SEGUIMIENTO%20PRESUPUESTAL%20AGENCIA%20OCTUBRE.xlsx" TargetMode="External"/><Relationship Id="rId1" Type="http://schemas.openxmlformats.org/officeDocument/2006/relationships/externalLinkPath" Target="/Users/jhohanna.guevara/Downloads/SEGUIMIENTO%20PRESUPUESTAL%20AGENCIA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AGENCIA"/>
      <sheetName val="SEG.PTAL-DR "/>
      <sheetName val="INF SECRETARÍA GRAL "/>
      <sheetName val="EJ. AGREGADA"/>
      <sheetName val="EJ. DESAGREGADA"/>
      <sheetName val="INF SECRETARÍA GRAL  (2)"/>
      <sheetName val="Seguimiento aprop. disponible"/>
      <sheetName val="INF SECRETARÍA GRAL  (3)"/>
      <sheetName val="Hoja1"/>
    </sheetNames>
    <sheetDataSet>
      <sheetData sheetId="0">
        <row r="97">
          <cell r="H97" t="str">
            <v>GASTOS POR TRIBUTOS, MULTAS, SANCIONES E INTERESES DE MORA</v>
          </cell>
        </row>
        <row r="99">
          <cell r="H99" t="str">
            <v>CUOTA DE FISCALIZACIÓN Y AUDITAJE</v>
          </cell>
        </row>
        <row r="126">
          <cell r="A126" t="str">
            <v>Fuente: SIIF-NACIÓN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7"/>
  <sheetViews>
    <sheetView showGridLines="0" topLeftCell="I40" workbookViewId="0">
      <selection activeCell="A59" sqref="A59:XFD59"/>
    </sheetView>
  </sheetViews>
  <sheetFormatPr baseColWidth="10" defaultColWidth="11.5546875" defaultRowHeight="14.4" x14ac:dyDescent="0.3"/>
  <cols>
    <col min="1" max="1" width="13.44140625" style="151" customWidth="1"/>
    <col min="2" max="2" width="26.88671875" style="151" customWidth="1"/>
    <col min="3" max="3" width="21.5546875" style="151" customWidth="1"/>
    <col min="4" max="11" width="5.44140625" style="151" customWidth="1"/>
    <col min="12" max="12" width="7" style="151" customWidth="1"/>
    <col min="13" max="13" width="9.6640625" style="151" customWidth="1"/>
    <col min="14" max="14" width="8.109375" style="151" customWidth="1"/>
    <col min="15" max="15" width="9.6640625" style="151" customWidth="1"/>
    <col min="16" max="16" width="27.6640625" style="151" customWidth="1"/>
    <col min="17" max="27" width="18.88671875" style="151" customWidth="1"/>
    <col min="28" max="28" width="11.6640625" style="151" bestFit="1" customWidth="1"/>
    <col min="29" max="29" width="6.44140625" style="151" customWidth="1"/>
    <col min="30" max="16384" width="11.5546875" style="151"/>
  </cols>
  <sheetData>
    <row r="1" spans="1:28" x14ac:dyDescent="0.3">
      <c r="A1" s="149" t="s">
        <v>0</v>
      </c>
      <c r="B1" s="149">
        <v>2026</v>
      </c>
      <c r="C1" s="150" t="s">
        <v>1</v>
      </c>
      <c r="D1" s="150" t="s">
        <v>1</v>
      </c>
      <c r="E1" s="150" t="s">
        <v>1</v>
      </c>
      <c r="F1" s="150" t="s">
        <v>1</v>
      </c>
      <c r="G1" s="150" t="s">
        <v>1</v>
      </c>
      <c r="H1" s="150" t="s">
        <v>1</v>
      </c>
      <c r="I1" s="150" t="s">
        <v>1</v>
      </c>
      <c r="J1" s="150" t="s">
        <v>1</v>
      </c>
      <c r="K1" s="150" t="s">
        <v>1</v>
      </c>
      <c r="L1" s="150" t="s">
        <v>1</v>
      </c>
      <c r="M1" s="150" t="s">
        <v>1</v>
      </c>
      <c r="N1" s="150" t="s">
        <v>1</v>
      </c>
      <c r="O1" s="150" t="s">
        <v>1</v>
      </c>
      <c r="P1" s="150" t="s">
        <v>1</v>
      </c>
      <c r="Q1" s="150" t="s">
        <v>1</v>
      </c>
      <c r="R1" s="150" t="s">
        <v>1</v>
      </c>
      <c r="S1" s="150" t="s">
        <v>1</v>
      </c>
      <c r="T1" s="150" t="s">
        <v>1</v>
      </c>
      <c r="U1" s="150" t="s">
        <v>1</v>
      </c>
      <c r="V1" s="150" t="s">
        <v>1</v>
      </c>
      <c r="W1" s="150" t="s">
        <v>1</v>
      </c>
      <c r="X1" s="150" t="s">
        <v>1</v>
      </c>
      <c r="Y1" s="150" t="s">
        <v>1</v>
      </c>
      <c r="Z1" s="150" t="s">
        <v>1</v>
      </c>
      <c r="AA1" s="150" t="s">
        <v>1</v>
      </c>
    </row>
    <row r="2" spans="1:28" x14ac:dyDescent="0.3">
      <c r="A2" s="149" t="s">
        <v>2</v>
      </c>
      <c r="B2" s="149" t="s">
        <v>3</v>
      </c>
      <c r="C2" s="150" t="s">
        <v>1</v>
      </c>
      <c r="D2" s="150" t="s">
        <v>1</v>
      </c>
      <c r="E2" s="150" t="s">
        <v>1</v>
      </c>
      <c r="F2" s="150" t="s">
        <v>1</v>
      </c>
      <c r="G2" s="150" t="s">
        <v>1</v>
      </c>
      <c r="H2" s="150" t="s">
        <v>1</v>
      </c>
      <c r="I2" s="150" t="s">
        <v>1</v>
      </c>
      <c r="J2" s="150" t="s">
        <v>1</v>
      </c>
      <c r="K2" s="150" t="s">
        <v>1</v>
      </c>
      <c r="L2" s="150" t="s">
        <v>1</v>
      </c>
      <c r="M2" s="150" t="s">
        <v>1</v>
      </c>
      <c r="N2" s="150" t="s">
        <v>1</v>
      </c>
      <c r="O2" s="150" t="s">
        <v>1</v>
      </c>
      <c r="P2" s="150" t="s">
        <v>1</v>
      </c>
      <c r="Q2" s="150" t="s">
        <v>1</v>
      </c>
      <c r="R2" s="150" t="s">
        <v>1</v>
      </c>
      <c r="S2" s="150" t="s">
        <v>1</v>
      </c>
      <c r="T2" s="150" t="s">
        <v>1</v>
      </c>
      <c r="U2" s="150" t="s">
        <v>1</v>
      </c>
      <c r="V2" s="150" t="s">
        <v>1</v>
      </c>
      <c r="W2" s="150" t="s">
        <v>1</v>
      </c>
      <c r="X2" s="150" t="s">
        <v>1</v>
      </c>
      <c r="Y2" s="150" t="s">
        <v>1</v>
      </c>
      <c r="Z2" s="150" t="s">
        <v>1</v>
      </c>
      <c r="AA2" s="150" t="s">
        <v>1</v>
      </c>
    </row>
    <row r="3" spans="1:28" x14ac:dyDescent="0.3">
      <c r="A3" s="149" t="s">
        <v>4</v>
      </c>
      <c r="B3" s="149" t="s">
        <v>5</v>
      </c>
      <c r="C3" s="150" t="s">
        <v>1</v>
      </c>
      <c r="D3" s="150" t="s">
        <v>1</v>
      </c>
      <c r="E3" s="150" t="s">
        <v>1</v>
      </c>
      <c r="F3" s="150" t="s">
        <v>1</v>
      </c>
      <c r="G3" s="150" t="s">
        <v>1</v>
      </c>
      <c r="H3" s="150" t="s">
        <v>1</v>
      </c>
      <c r="I3" s="150" t="s">
        <v>1</v>
      </c>
      <c r="J3" s="150" t="s">
        <v>1</v>
      </c>
      <c r="K3" s="150" t="s">
        <v>1</v>
      </c>
      <c r="L3" s="150" t="s">
        <v>1</v>
      </c>
      <c r="M3" s="150" t="s">
        <v>1</v>
      </c>
      <c r="N3" s="150" t="s">
        <v>1</v>
      </c>
      <c r="O3" s="150" t="s">
        <v>1</v>
      </c>
      <c r="P3" s="150" t="s">
        <v>1</v>
      </c>
      <c r="Q3" s="150" t="s">
        <v>1</v>
      </c>
      <c r="R3" s="150" t="s">
        <v>1</v>
      </c>
      <c r="S3" s="150" t="s">
        <v>1</v>
      </c>
      <c r="T3" s="150" t="s">
        <v>1</v>
      </c>
      <c r="U3" s="150" t="s">
        <v>1</v>
      </c>
      <c r="V3" s="150" t="s">
        <v>1</v>
      </c>
      <c r="W3" s="150" t="s">
        <v>1</v>
      </c>
      <c r="X3" s="150" t="s">
        <v>1</v>
      </c>
      <c r="Y3" s="150" t="s">
        <v>1</v>
      </c>
      <c r="Z3" s="150" t="s">
        <v>1</v>
      </c>
      <c r="AA3" s="150" t="s">
        <v>1</v>
      </c>
    </row>
    <row r="4" spans="1:28" x14ac:dyDescent="0.3">
      <c r="A4" s="149" t="s">
        <v>6</v>
      </c>
      <c r="B4" s="149" t="s">
        <v>7</v>
      </c>
      <c r="C4" s="149" t="s">
        <v>8</v>
      </c>
      <c r="D4" s="149" t="s">
        <v>9</v>
      </c>
      <c r="E4" s="149" t="s">
        <v>10</v>
      </c>
      <c r="F4" s="149" t="s">
        <v>11</v>
      </c>
      <c r="G4" s="149" t="s">
        <v>12</v>
      </c>
      <c r="H4" s="149" t="s">
        <v>13</v>
      </c>
      <c r="I4" s="149" t="s">
        <v>14</v>
      </c>
      <c r="J4" s="149" t="s">
        <v>15</v>
      </c>
      <c r="K4" s="149" t="s">
        <v>16</v>
      </c>
      <c r="L4" s="149" t="s">
        <v>17</v>
      </c>
      <c r="M4" s="149" t="s">
        <v>18</v>
      </c>
      <c r="N4" s="149" t="s">
        <v>19</v>
      </c>
      <c r="O4" s="149" t="s">
        <v>20</v>
      </c>
      <c r="P4" s="149" t="s">
        <v>21</v>
      </c>
      <c r="Q4" s="149" t="s">
        <v>22</v>
      </c>
      <c r="R4" s="149" t="s">
        <v>23</v>
      </c>
      <c r="S4" s="149" t="s">
        <v>24</v>
      </c>
      <c r="T4" s="149" t="s">
        <v>25</v>
      </c>
      <c r="U4" s="149" t="s">
        <v>26</v>
      </c>
      <c r="V4" s="149" t="s">
        <v>27</v>
      </c>
      <c r="W4" s="149" t="s">
        <v>28</v>
      </c>
      <c r="X4" s="149" t="s">
        <v>29</v>
      </c>
      <c r="Y4" s="149" t="s">
        <v>30</v>
      </c>
      <c r="Z4" s="149" t="s">
        <v>31</v>
      </c>
      <c r="AA4" s="149" t="s">
        <v>32</v>
      </c>
    </row>
    <row r="5" spans="1:28" x14ac:dyDescent="0.3">
      <c r="A5" s="152" t="s">
        <v>33</v>
      </c>
      <c r="B5" s="153" t="s">
        <v>34</v>
      </c>
      <c r="C5" s="154" t="s">
        <v>35</v>
      </c>
      <c r="D5" s="152" t="s">
        <v>36</v>
      </c>
      <c r="E5" s="152" t="s">
        <v>37</v>
      </c>
      <c r="F5" s="152" t="s">
        <v>37</v>
      </c>
      <c r="G5" s="152" t="s">
        <v>37</v>
      </c>
      <c r="H5" s="152" t="s">
        <v>38</v>
      </c>
      <c r="I5" s="152" t="s">
        <v>38</v>
      </c>
      <c r="J5" s="152"/>
      <c r="K5" s="152"/>
      <c r="L5" s="152"/>
      <c r="M5" s="152" t="s">
        <v>39</v>
      </c>
      <c r="N5" s="152" t="s">
        <v>40</v>
      </c>
      <c r="O5" s="152" t="s">
        <v>41</v>
      </c>
      <c r="P5" s="153" t="s">
        <v>42</v>
      </c>
      <c r="Q5" s="155">
        <v>27261618200</v>
      </c>
      <c r="R5" s="155">
        <v>0</v>
      </c>
      <c r="S5" s="155">
        <v>0</v>
      </c>
      <c r="T5" s="155">
        <v>27261618200</v>
      </c>
      <c r="U5" s="155">
        <v>0</v>
      </c>
      <c r="V5" s="155">
        <v>27261618200</v>
      </c>
      <c r="W5" s="155">
        <v>0</v>
      </c>
      <c r="X5" s="155">
        <v>2121134920</v>
      </c>
      <c r="Y5" s="155">
        <v>2121134920</v>
      </c>
      <c r="Z5" s="155">
        <v>2121134920</v>
      </c>
      <c r="AA5" s="155">
        <v>2121134920</v>
      </c>
      <c r="AB5" s="155">
        <f>+V5-X5</f>
        <v>25140483280</v>
      </c>
    </row>
    <row r="6" spans="1:28" x14ac:dyDescent="0.3">
      <c r="A6" s="152" t="s">
        <v>33</v>
      </c>
      <c r="B6" s="153" t="s">
        <v>34</v>
      </c>
      <c r="C6" s="154" t="s">
        <v>43</v>
      </c>
      <c r="D6" s="152" t="s">
        <v>36</v>
      </c>
      <c r="E6" s="152" t="s">
        <v>37</v>
      </c>
      <c r="F6" s="152" t="s">
        <v>37</v>
      </c>
      <c r="G6" s="152" t="s">
        <v>37</v>
      </c>
      <c r="H6" s="152" t="s">
        <v>38</v>
      </c>
      <c r="I6" s="152" t="s">
        <v>44</v>
      </c>
      <c r="J6" s="152"/>
      <c r="K6" s="152"/>
      <c r="L6" s="152"/>
      <c r="M6" s="152" t="s">
        <v>39</v>
      </c>
      <c r="N6" s="152" t="s">
        <v>40</v>
      </c>
      <c r="O6" s="152" t="s">
        <v>41</v>
      </c>
      <c r="P6" s="153" t="s">
        <v>45</v>
      </c>
      <c r="Q6" s="155">
        <v>6587557100</v>
      </c>
      <c r="R6" s="155">
        <v>0</v>
      </c>
      <c r="S6" s="155">
        <v>0</v>
      </c>
      <c r="T6" s="155">
        <v>6587557100</v>
      </c>
      <c r="U6" s="155">
        <v>0</v>
      </c>
      <c r="V6" s="155">
        <v>6587557100</v>
      </c>
      <c r="W6" s="155">
        <v>0</v>
      </c>
      <c r="X6" s="155">
        <v>521376354</v>
      </c>
      <c r="Y6" s="155">
        <v>521376354</v>
      </c>
      <c r="Z6" s="155">
        <v>521376354</v>
      </c>
      <c r="AA6" s="155">
        <v>521376354</v>
      </c>
      <c r="AB6" s="155">
        <f t="shared" ref="AB6:AB65" si="0">+V6-X6</f>
        <v>6066180746</v>
      </c>
    </row>
    <row r="7" spans="1:28" x14ac:dyDescent="0.3">
      <c r="A7" s="152" t="s">
        <v>33</v>
      </c>
      <c r="B7" s="153" t="s">
        <v>34</v>
      </c>
      <c r="C7" s="154" t="s">
        <v>46</v>
      </c>
      <c r="D7" s="152" t="s">
        <v>36</v>
      </c>
      <c r="E7" s="152" t="s">
        <v>37</v>
      </c>
      <c r="F7" s="152" t="s">
        <v>37</v>
      </c>
      <c r="G7" s="152" t="s">
        <v>37</v>
      </c>
      <c r="H7" s="152" t="s">
        <v>38</v>
      </c>
      <c r="I7" s="152" t="s">
        <v>47</v>
      </c>
      <c r="J7" s="152"/>
      <c r="K7" s="152"/>
      <c r="L7" s="152"/>
      <c r="M7" s="152" t="s">
        <v>39</v>
      </c>
      <c r="N7" s="152" t="s">
        <v>40</v>
      </c>
      <c r="O7" s="152" t="s">
        <v>41</v>
      </c>
      <c r="P7" s="153" t="s">
        <v>48</v>
      </c>
      <c r="Q7" s="155">
        <v>2047729700</v>
      </c>
      <c r="R7" s="155">
        <v>0</v>
      </c>
      <c r="S7" s="155">
        <v>0</v>
      </c>
      <c r="T7" s="155">
        <v>2047729700</v>
      </c>
      <c r="U7" s="155">
        <v>0</v>
      </c>
      <c r="V7" s="155">
        <v>2047729700</v>
      </c>
      <c r="W7" s="155">
        <v>0</v>
      </c>
      <c r="X7" s="155">
        <v>7102334</v>
      </c>
      <c r="Y7" s="155">
        <v>0</v>
      </c>
      <c r="Z7" s="155">
        <v>0</v>
      </c>
      <c r="AA7" s="155">
        <v>0</v>
      </c>
      <c r="AB7" s="155">
        <f t="shared" si="0"/>
        <v>2040627366</v>
      </c>
    </row>
    <row r="8" spans="1:28" x14ac:dyDescent="0.3">
      <c r="A8" s="152" t="s">
        <v>33</v>
      </c>
      <c r="B8" s="153" t="s">
        <v>34</v>
      </c>
      <c r="C8" s="154" t="s">
        <v>49</v>
      </c>
      <c r="D8" s="152" t="s">
        <v>36</v>
      </c>
      <c r="E8" s="152" t="s">
        <v>37</v>
      </c>
      <c r="F8" s="152" t="s">
        <v>37</v>
      </c>
      <c r="G8" s="152" t="s">
        <v>37</v>
      </c>
      <c r="H8" s="152" t="s">
        <v>38</v>
      </c>
      <c r="I8" s="152" t="s">
        <v>50</v>
      </c>
      <c r="J8" s="152"/>
      <c r="K8" s="152"/>
      <c r="L8" s="152"/>
      <c r="M8" s="152" t="s">
        <v>39</v>
      </c>
      <c r="N8" s="152" t="s">
        <v>40</v>
      </c>
      <c r="O8" s="152" t="s">
        <v>41</v>
      </c>
      <c r="P8" s="153" t="s">
        <v>51</v>
      </c>
      <c r="Q8" s="155">
        <v>1383785700</v>
      </c>
      <c r="R8" s="155">
        <v>0</v>
      </c>
      <c r="S8" s="155">
        <v>0</v>
      </c>
      <c r="T8" s="155">
        <v>1383785700</v>
      </c>
      <c r="U8" s="155">
        <v>0</v>
      </c>
      <c r="V8" s="155">
        <v>1383785700</v>
      </c>
      <c r="W8" s="155">
        <v>0</v>
      </c>
      <c r="X8" s="155">
        <v>174483441</v>
      </c>
      <c r="Y8" s="155">
        <v>166300282</v>
      </c>
      <c r="Z8" s="155">
        <v>166300282</v>
      </c>
      <c r="AA8" s="155">
        <v>166300282</v>
      </c>
      <c r="AB8" s="155">
        <f t="shared" si="0"/>
        <v>1209302259</v>
      </c>
    </row>
    <row r="9" spans="1:28" x14ac:dyDescent="0.3">
      <c r="A9" s="152" t="s">
        <v>33</v>
      </c>
      <c r="B9" s="153" t="s">
        <v>34</v>
      </c>
      <c r="C9" s="154" t="s">
        <v>52</v>
      </c>
      <c r="D9" s="152" t="s">
        <v>36</v>
      </c>
      <c r="E9" s="152" t="s">
        <v>37</v>
      </c>
      <c r="F9" s="152" t="s">
        <v>37</v>
      </c>
      <c r="G9" s="152" t="s">
        <v>37</v>
      </c>
      <c r="H9" s="152" t="s">
        <v>38</v>
      </c>
      <c r="I9" s="152" t="s">
        <v>53</v>
      </c>
      <c r="J9" s="152"/>
      <c r="K9" s="152"/>
      <c r="L9" s="152"/>
      <c r="M9" s="152" t="s">
        <v>39</v>
      </c>
      <c r="N9" s="152" t="s">
        <v>40</v>
      </c>
      <c r="O9" s="152" t="s">
        <v>41</v>
      </c>
      <c r="P9" s="153" t="s">
        <v>54</v>
      </c>
      <c r="Q9" s="155">
        <v>3681426800</v>
      </c>
      <c r="R9" s="155">
        <v>0</v>
      </c>
      <c r="S9" s="155">
        <v>0</v>
      </c>
      <c r="T9" s="155">
        <v>3681426800</v>
      </c>
      <c r="U9" s="155">
        <v>0</v>
      </c>
      <c r="V9" s="155">
        <v>3681426800</v>
      </c>
      <c r="W9" s="155">
        <v>0</v>
      </c>
      <c r="X9" s="155">
        <v>5496235</v>
      </c>
      <c r="Y9" s="155">
        <v>0</v>
      </c>
      <c r="Z9" s="155">
        <v>0</v>
      </c>
      <c r="AA9" s="155">
        <v>0</v>
      </c>
      <c r="AB9" s="155">
        <f t="shared" si="0"/>
        <v>3675930565</v>
      </c>
    </row>
    <row r="10" spans="1:28" x14ac:dyDescent="0.3">
      <c r="A10" s="152" t="s">
        <v>33</v>
      </c>
      <c r="B10" s="153" t="s">
        <v>34</v>
      </c>
      <c r="C10" s="154" t="s">
        <v>55</v>
      </c>
      <c r="D10" s="152" t="s">
        <v>36</v>
      </c>
      <c r="E10" s="152" t="s">
        <v>37</v>
      </c>
      <c r="F10" s="152" t="s">
        <v>37</v>
      </c>
      <c r="G10" s="152" t="s">
        <v>37</v>
      </c>
      <c r="H10" s="152" t="s">
        <v>38</v>
      </c>
      <c r="I10" s="152" t="s">
        <v>56</v>
      </c>
      <c r="J10" s="152"/>
      <c r="K10" s="152"/>
      <c r="L10" s="152"/>
      <c r="M10" s="152" t="s">
        <v>39</v>
      </c>
      <c r="N10" s="152" t="s">
        <v>40</v>
      </c>
      <c r="O10" s="152" t="s">
        <v>41</v>
      </c>
      <c r="P10" s="153" t="s">
        <v>57</v>
      </c>
      <c r="Q10" s="155">
        <v>1843446500</v>
      </c>
      <c r="R10" s="155">
        <v>0</v>
      </c>
      <c r="S10" s="155">
        <v>0</v>
      </c>
      <c r="T10" s="155">
        <v>1843446500</v>
      </c>
      <c r="U10" s="155">
        <v>0</v>
      </c>
      <c r="V10" s="155">
        <v>1843446500</v>
      </c>
      <c r="W10" s="155">
        <v>0</v>
      </c>
      <c r="X10" s="155">
        <v>39521107</v>
      </c>
      <c r="Y10" s="155">
        <v>27312202</v>
      </c>
      <c r="Z10" s="155">
        <v>27312202</v>
      </c>
      <c r="AA10" s="155">
        <v>27312202</v>
      </c>
      <c r="AB10" s="155">
        <f t="shared" si="0"/>
        <v>1803925393</v>
      </c>
    </row>
    <row r="11" spans="1:28" x14ac:dyDescent="0.3">
      <c r="A11" s="152" t="s">
        <v>33</v>
      </c>
      <c r="B11" s="153" t="s">
        <v>34</v>
      </c>
      <c r="C11" s="154" t="s">
        <v>58</v>
      </c>
      <c r="D11" s="152" t="s">
        <v>36</v>
      </c>
      <c r="E11" s="152" t="s">
        <v>37</v>
      </c>
      <c r="F11" s="152" t="s">
        <v>37</v>
      </c>
      <c r="G11" s="152" t="s">
        <v>59</v>
      </c>
      <c r="H11" s="152" t="s">
        <v>38</v>
      </c>
      <c r="I11" s="152"/>
      <c r="J11" s="152"/>
      <c r="K11" s="152"/>
      <c r="L11" s="152"/>
      <c r="M11" s="152" t="s">
        <v>39</v>
      </c>
      <c r="N11" s="152" t="s">
        <v>40</v>
      </c>
      <c r="O11" s="152" t="s">
        <v>41</v>
      </c>
      <c r="P11" s="153" t="s">
        <v>60</v>
      </c>
      <c r="Q11" s="155">
        <v>4671808100</v>
      </c>
      <c r="R11" s="155">
        <v>0</v>
      </c>
      <c r="S11" s="155">
        <v>0</v>
      </c>
      <c r="T11" s="155">
        <v>4671808100</v>
      </c>
      <c r="U11" s="155">
        <v>0</v>
      </c>
      <c r="V11" s="155">
        <v>4671808100</v>
      </c>
      <c r="W11" s="155">
        <v>0</v>
      </c>
      <c r="X11" s="155">
        <v>375522393</v>
      </c>
      <c r="Y11" s="155">
        <v>375522393</v>
      </c>
      <c r="Z11" s="155">
        <v>375522393</v>
      </c>
      <c r="AA11" s="155">
        <v>375522393</v>
      </c>
      <c r="AB11" s="155">
        <f t="shared" si="0"/>
        <v>4296285707</v>
      </c>
    </row>
    <row r="12" spans="1:28" x14ac:dyDescent="0.3">
      <c r="A12" s="152" t="s">
        <v>33</v>
      </c>
      <c r="B12" s="153" t="s">
        <v>34</v>
      </c>
      <c r="C12" s="154" t="s">
        <v>61</v>
      </c>
      <c r="D12" s="152" t="s">
        <v>36</v>
      </c>
      <c r="E12" s="152" t="s">
        <v>37</v>
      </c>
      <c r="F12" s="152" t="s">
        <v>37</v>
      </c>
      <c r="G12" s="152" t="s">
        <v>59</v>
      </c>
      <c r="H12" s="152" t="s">
        <v>62</v>
      </c>
      <c r="I12" s="152"/>
      <c r="J12" s="152"/>
      <c r="K12" s="152"/>
      <c r="L12" s="152"/>
      <c r="M12" s="152" t="s">
        <v>39</v>
      </c>
      <c r="N12" s="152" t="s">
        <v>40</v>
      </c>
      <c r="O12" s="152" t="s">
        <v>41</v>
      </c>
      <c r="P12" s="153" t="s">
        <v>63</v>
      </c>
      <c r="Q12" s="155">
        <v>3254375400</v>
      </c>
      <c r="R12" s="155">
        <v>0</v>
      </c>
      <c r="S12" s="155">
        <v>0</v>
      </c>
      <c r="T12" s="155">
        <v>3254375400</v>
      </c>
      <c r="U12" s="155">
        <v>0</v>
      </c>
      <c r="V12" s="155">
        <v>3254375400</v>
      </c>
      <c r="W12" s="155">
        <v>0</v>
      </c>
      <c r="X12" s="155">
        <v>265975411</v>
      </c>
      <c r="Y12" s="155">
        <v>265975411</v>
      </c>
      <c r="Z12" s="155">
        <v>265975411</v>
      </c>
      <c r="AA12" s="155">
        <v>265975411</v>
      </c>
      <c r="AB12" s="155">
        <f t="shared" si="0"/>
        <v>2988399989</v>
      </c>
    </row>
    <row r="13" spans="1:28" x14ac:dyDescent="0.3">
      <c r="A13" s="152" t="s">
        <v>33</v>
      </c>
      <c r="B13" s="153" t="s">
        <v>34</v>
      </c>
      <c r="C13" s="154" t="s">
        <v>64</v>
      </c>
      <c r="D13" s="152" t="s">
        <v>36</v>
      </c>
      <c r="E13" s="152" t="s">
        <v>37</v>
      </c>
      <c r="F13" s="152" t="s">
        <v>37</v>
      </c>
      <c r="G13" s="152" t="s">
        <v>59</v>
      </c>
      <c r="H13" s="152" t="s">
        <v>44</v>
      </c>
      <c r="I13" s="152"/>
      <c r="J13" s="152"/>
      <c r="K13" s="152"/>
      <c r="L13" s="152"/>
      <c r="M13" s="152" t="s">
        <v>39</v>
      </c>
      <c r="N13" s="152" t="s">
        <v>40</v>
      </c>
      <c r="O13" s="152" t="s">
        <v>41</v>
      </c>
      <c r="P13" s="153" t="s">
        <v>65</v>
      </c>
      <c r="Q13" s="155">
        <v>3756560100</v>
      </c>
      <c r="R13" s="155">
        <v>0</v>
      </c>
      <c r="S13" s="155">
        <v>0</v>
      </c>
      <c r="T13" s="155">
        <v>3756560100</v>
      </c>
      <c r="U13" s="155">
        <v>0</v>
      </c>
      <c r="V13" s="155">
        <v>3756560100</v>
      </c>
      <c r="W13" s="155">
        <v>0</v>
      </c>
      <c r="X13" s="155">
        <v>302701463</v>
      </c>
      <c r="Y13" s="155">
        <v>196018658</v>
      </c>
      <c r="Z13" s="155">
        <v>196018658</v>
      </c>
      <c r="AA13" s="155">
        <v>196018658</v>
      </c>
      <c r="AB13" s="155">
        <f t="shared" si="0"/>
        <v>3453858637</v>
      </c>
    </row>
    <row r="14" spans="1:28" x14ac:dyDescent="0.3">
      <c r="A14" s="152" t="s">
        <v>33</v>
      </c>
      <c r="B14" s="153" t="s">
        <v>34</v>
      </c>
      <c r="C14" s="154" t="s">
        <v>66</v>
      </c>
      <c r="D14" s="152" t="s">
        <v>36</v>
      </c>
      <c r="E14" s="152" t="s">
        <v>37</v>
      </c>
      <c r="F14" s="152" t="s">
        <v>37</v>
      </c>
      <c r="G14" s="152" t="s">
        <v>59</v>
      </c>
      <c r="H14" s="152" t="s">
        <v>67</v>
      </c>
      <c r="I14" s="152"/>
      <c r="J14" s="152"/>
      <c r="K14" s="152"/>
      <c r="L14" s="152"/>
      <c r="M14" s="152" t="s">
        <v>39</v>
      </c>
      <c r="N14" s="152" t="s">
        <v>40</v>
      </c>
      <c r="O14" s="152" t="s">
        <v>41</v>
      </c>
      <c r="P14" s="153" t="s">
        <v>68</v>
      </c>
      <c r="Q14" s="155">
        <v>1348581200</v>
      </c>
      <c r="R14" s="155">
        <v>0</v>
      </c>
      <c r="S14" s="155">
        <v>0</v>
      </c>
      <c r="T14" s="155">
        <v>1348581200</v>
      </c>
      <c r="U14" s="155">
        <v>0</v>
      </c>
      <c r="V14" s="155">
        <v>1348581200</v>
      </c>
      <c r="W14" s="155">
        <v>0</v>
      </c>
      <c r="X14" s="155">
        <v>113437400</v>
      </c>
      <c r="Y14" s="155">
        <v>113437400</v>
      </c>
      <c r="Z14" s="155">
        <v>113437400</v>
      </c>
      <c r="AA14" s="155">
        <v>113437400</v>
      </c>
      <c r="AB14" s="155">
        <f t="shared" si="0"/>
        <v>1235143800</v>
      </c>
    </row>
    <row r="15" spans="1:28" x14ac:dyDescent="0.3">
      <c r="A15" s="152" t="s">
        <v>33</v>
      </c>
      <c r="B15" s="153" t="s">
        <v>34</v>
      </c>
      <c r="C15" s="154" t="s">
        <v>69</v>
      </c>
      <c r="D15" s="152" t="s">
        <v>36</v>
      </c>
      <c r="E15" s="152" t="s">
        <v>37</v>
      </c>
      <c r="F15" s="152" t="s">
        <v>37</v>
      </c>
      <c r="G15" s="152" t="s">
        <v>59</v>
      </c>
      <c r="H15" s="152" t="s">
        <v>70</v>
      </c>
      <c r="I15" s="152"/>
      <c r="J15" s="152"/>
      <c r="K15" s="152"/>
      <c r="L15" s="152"/>
      <c r="M15" s="152" t="s">
        <v>39</v>
      </c>
      <c r="N15" s="152" t="s">
        <v>40</v>
      </c>
      <c r="O15" s="152" t="s">
        <v>41</v>
      </c>
      <c r="P15" s="153" t="s">
        <v>71</v>
      </c>
      <c r="Q15" s="155">
        <v>252958200</v>
      </c>
      <c r="R15" s="155">
        <v>0</v>
      </c>
      <c r="S15" s="155">
        <v>0</v>
      </c>
      <c r="T15" s="155">
        <v>252958200</v>
      </c>
      <c r="U15" s="155">
        <v>0</v>
      </c>
      <c r="V15" s="155">
        <v>252958200</v>
      </c>
      <c r="W15" s="155">
        <v>0</v>
      </c>
      <c r="X15" s="155">
        <v>14315600</v>
      </c>
      <c r="Y15" s="155">
        <v>14315600</v>
      </c>
      <c r="Z15" s="155">
        <v>14315600</v>
      </c>
      <c r="AA15" s="155">
        <v>14315600</v>
      </c>
      <c r="AB15" s="155">
        <f t="shared" si="0"/>
        <v>238642600</v>
      </c>
    </row>
    <row r="16" spans="1:28" x14ac:dyDescent="0.3">
      <c r="A16" s="152" t="s">
        <v>33</v>
      </c>
      <c r="B16" s="153" t="s">
        <v>34</v>
      </c>
      <c r="C16" s="154" t="s">
        <v>72</v>
      </c>
      <c r="D16" s="152" t="s">
        <v>36</v>
      </c>
      <c r="E16" s="152" t="s">
        <v>37</v>
      </c>
      <c r="F16" s="152" t="s">
        <v>37</v>
      </c>
      <c r="G16" s="152" t="s">
        <v>59</v>
      </c>
      <c r="H16" s="152" t="s">
        <v>47</v>
      </c>
      <c r="I16" s="152"/>
      <c r="J16" s="152"/>
      <c r="K16" s="152"/>
      <c r="L16" s="152"/>
      <c r="M16" s="152" t="s">
        <v>39</v>
      </c>
      <c r="N16" s="152" t="s">
        <v>40</v>
      </c>
      <c r="O16" s="152" t="s">
        <v>41</v>
      </c>
      <c r="P16" s="153" t="s">
        <v>73</v>
      </c>
      <c r="Q16" s="155">
        <v>964028900</v>
      </c>
      <c r="R16" s="155">
        <v>0</v>
      </c>
      <c r="S16" s="155">
        <v>0</v>
      </c>
      <c r="T16" s="155">
        <v>964028900</v>
      </c>
      <c r="U16" s="155">
        <v>0</v>
      </c>
      <c r="V16" s="155">
        <v>964028900</v>
      </c>
      <c r="W16" s="155">
        <v>0</v>
      </c>
      <c r="X16" s="155">
        <v>85081400</v>
      </c>
      <c r="Y16" s="155">
        <v>85081400</v>
      </c>
      <c r="Z16" s="155">
        <v>85081400</v>
      </c>
      <c r="AA16" s="155">
        <v>85081400</v>
      </c>
      <c r="AB16" s="155">
        <f t="shared" si="0"/>
        <v>878947500</v>
      </c>
    </row>
    <row r="17" spans="1:28" x14ac:dyDescent="0.3">
      <c r="A17" s="152" t="s">
        <v>33</v>
      </c>
      <c r="B17" s="153" t="s">
        <v>34</v>
      </c>
      <c r="C17" s="154" t="s">
        <v>74</v>
      </c>
      <c r="D17" s="152" t="s">
        <v>36</v>
      </c>
      <c r="E17" s="152" t="s">
        <v>37</v>
      </c>
      <c r="F17" s="152" t="s">
        <v>37</v>
      </c>
      <c r="G17" s="152" t="s">
        <v>59</v>
      </c>
      <c r="H17" s="152" t="s">
        <v>50</v>
      </c>
      <c r="I17" s="152"/>
      <c r="J17" s="152"/>
      <c r="K17" s="152"/>
      <c r="L17" s="152"/>
      <c r="M17" s="152" t="s">
        <v>39</v>
      </c>
      <c r="N17" s="152" t="s">
        <v>40</v>
      </c>
      <c r="O17" s="152" t="s">
        <v>41</v>
      </c>
      <c r="P17" s="153" t="s">
        <v>75</v>
      </c>
      <c r="Q17" s="155">
        <v>646302100</v>
      </c>
      <c r="R17" s="155">
        <v>0</v>
      </c>
      <c r="S17" s="155">
        <v>0</v>
      </c>
      <c r="T17" s="155">
        <v>646302100</v>
      </c>
      <c r="U17" s="155">
        <v>0</v>
      </c>
      <c r="V17" s="155">
        <v>646302100</v>
      </c>
      <c r="W17" s="155">
        <v>0</v>
      </c>
      <c r="X17" s="155">
        <v>56727100</v>
      </c>
      <c r="Y17" s="155">
        <v>56727100</v>
      </c>
      <c r="Z17" s="155">
        <v>56727100</v>
      </c>
      <c r="AA17" s="155">
        <v>56727100</v>
      </c>
      <c r="AB17" s="155">
        <f t="shared" si="0"/>
        <v>589575000</v>
      </c>
    </row>
    <row r="18" spans="1:28" x14ac:dyDescent="0.3">
      <c r="A18" s="152" t="s">
        <v>33</v>
      </c>
      <c r="B18" s="153" t="s">
        <v>34</v>
      </c>
      <c r="C18" s="154" t="s">
        <v>76</v>
      </c>
      <c r="D18" s="152" t="s">
        <v>36</v>
      </c>
      <c r="E18" s="152" t="s">
        <v>37</v>
      </c>
      <c r="F18" s="152" t="s">
        <v>37</v>
      </c>
      <c r="G18" s="152" t="s">
        <v>77</v>
      </c>
      <c r="H18" s="152" t="s">
        <v>38</v>
      </c>
      <c r="I18" s="152" t="s">
        <v>38</v>
      </c>
      <c r="J18" s="152"/>
      <c r="K18" s="152"/>
      <c r="L18" s="152"/>
      <c r="M18" s="152" t="s">
        <v>39</v>
      </c>
      <c r="N18" s="152" t="s">
        <v>40</v>
      </c>
      <c r="O18" s="152" t="s">
        <v>41</v>
      </c>
      <c r="P18" s="153" t="s">
        <v>78</v>
      </c>
      <c r="Q18" s="155">
        <v>2538271900</v>
      </c>
      <c r="R18" s="155">
        <v>0</v>
      </c>
      <c r="S18" s="155">
        <v>0</v>
      </c>
      <c r="T18" s="155">
        <v>2538271900</v>
      </c>
      <c r="U18" s="155">
        <v>0</v>
      </c>
      <c r="V18" s="155">
        <v>2538271900</v>
      </c>
      <c r="W18" s="155">
        <v>0</v>
      </c>
      <c r="X18" s="155">
        <v>35030569</v>
      </c>
      <c r="Y18" s="155">
        <v>35030569</v>
      </c>
      <c r="Z18" s="155">
        <v>35030569</v>
      </c>
      <c r="AA18" s="155">
        <v>35030569</v>
      </c>
      <c r="AB18" s="155">
        <f t="shared" si="0"/>
        <v>2503241331</v>
      </c>
    </row>
    <row r="19" spans="1:28" x14ac:dyDescent="0.3">
      <c r="A19" s="152" t="s">
        <v>33</v>
      </c>
      <c r="B19" s="153" t="s">
        <v>34</v>
      </c>
      <c r="C19" s="154" t="s">
        <v>79</v>
      </c>
      <c r="D19" s="152" t="s">
        <v>36</v>
      </c>
      <c r="E19" s="152" t="s">
        <v>37</v>
      </c>
      <c r="F19" s="152" t="s">
        <v>37</v>
      </c>
      <c r="G19" s="152" t="s">
        <v>77</v>
      </c>
      <c r="H19" s="152" t="s">
        <v>38</v>
      </c>
      <c r="I19" s="152" t="s">
        <v>62</v>
      </c>
      <c r="J19" s="152"/>
      <c r="K19" s="152"/>
      <c r="L19" s="152"/>
      <c r="M19" s="152" t="s">
        <v>39</v>
      </c>
      <c r="N19" s="152" t="s">
        <v>40</v>
      </c>
      <c r="O19" s="152" t="s">
        <v>41</v>
      </c>
      <c r="P19" s="153" t="s">
        <v>80</v>
      </c>
      <c r="Q19" s="155">
        <v>475217900</v>
      </c>
      <c r="R19" s="155">
        <v>0</v>
      </c>
      <c r="S19" s="155">
        <v>0</v>
      </c>
      <c r="T19" s="155">
        <v>475217900</v>
      </c>
      <c r="U19" s="155">
        <v>0</v>
      </c>
      <c r="V19" s="155">
        <v>475217900</v>
      </c>
      <c r="W19" s="155">
        <v>0</v>
      </c>
      <c r="X19" s="155">
        <v>16147577</v>
      </c>
      <c r="Y19" s="155">
        <v>0</v>
      </c>
      <c r="Z19" s="155">
        <v>0</v>
      </c>
      <c r="AA19" s="155">
        <v>0</v>
      </c>
      <c r="AB19" s="155">
        <f t="shared" si="0"/>
        <v>459070323</v>
      </c>
    </row>
    <row r="20" spans="1:28" x14ac:dyDescent="0.3">
      <c r="A20" s="152" t="s">
        <v>33</v>
      </c>
      <c r="B20" s="153" t="s">
        <v>34</v>
      </c>
      <c r="C20" s="154" t="s">
        <v>81</v>
      </c>
      <c r="D20" s="152" t="s">
        <v>36</v>
      </c>
      <c r="E20" s="152" t="s">
        <v>37</v>
      </c>
      <c r="F20" s="152" t="s">
        <v>37</v>
      </c>
      <c r="G20" s="152" t="s">
        <v>77</v>
      </c>
      <c r="H20" s="152" t="s">
        <v>38</v>
      </c>
      <c r="I20" s="152" t="s">
        <v>44</v>
      </c>
      <c r="J20" s="152"/>
      <c r="K20" s="152"/>
      <c r="L20" s="152"/>
      <c r="M20" s="152" t="s">
        <v>39</v>
      </c>
      <c r="N20" s="152" t="s">
        <v>40</v>
      </c>
      <c r="O20" s="152" t="s">
        <v>41</v>
      </c>
      <c r="P20" s="153" t="s">
        <v>82</v>
      </c>
      <c r="Q20" s="155">
        <v>262339700</v>
      </c>
      <c r="R20" s="155">
        <v>0</v>
      </c>
      <c r="S20" s="155">
        <v>0</v>
      </c>
      <c r="T20" s="155">
        <v>262339700</v>
      </c>
      <c r="U20" s="155">
        <v>0</v>
      </c>
      <c r="V20" s="155">
        <v>262339700</v>
      </c>
      <c r="W20" s="155">
        <v>0</v>
      </c>
      <c r="X20" s="155">
        <v>4966369</v>
      </c>
      <c r="Y20" s="155">
        <v>3412303</v>
      </c>
      <c r="Z20" s="155">
        <v>3412303</v>
      </c>
      <c r="AA20" s="155">
        <v>3412303</v>
      </c>
      <c r="AB20" s="155">
        <f t="shared" si="0"/>
        <v>257373331</v>
      </c>
    </row>
    <row r="21" spans="1:28" x14ac:dyDescent="0.3">
      <c r="A21" s="152" t="s">
        <v>33</v>
      </c>
      <c r="B21" s="153" t="s">
        <v>34</v>
      </c>
      <c r="C21" s="154" t="s">
        <v>83</v>
      </c>
      <c r="D21" s="152" t="s">
        <v>36</v>
      </c>
      <c r="E21" s="152" t="s">
        <v>37</v>
      </c>
      <c r="F21" s="152" t="s">
        <v>37</v>
      </c>
      <c r="G21" s="152" t="s">
        <v>77</v>
      </c>
      <c r="H21" s="152" t="s">
        <v>62</v>
      </c>
      <c r="I21" s="152"/>
      <c r="J21" s="152"/>
      <c r="K21" s="152"/>
      <c r="L21" s="152"/>
      <c r="M21" s="152" t="s">
        <v>39</v>
      </c>
      <c r="N21" s="152" t="s">
        <v>40</v>
      </c>
      <c r="O21" s="152" t="s">
        <v>41</v>
      </c>
      <c r="P21" s="153" t="s">
        <v>84</v>
      </c>
      <c r="Q21" s="155">
        <v>943648900</v>
      </c>
      <c r="R21" s="155">
        <v>0</v>
      </c>
      <c r="S21" s="155">
        <v>0</v>
      </c>
      <c r="T21" s="155">
        <v>943648900</v>
      </c>
      <c r="U21" s="155">
        <v>0</v>
      </c>
      <c r="V21" s="155">
        <v>943648900</v>
      </c>
      <c r="W21" s="155">
        <v>0</v>
      </c>
      <c r="X21" s="155">
        <v>80147982</v>
      </c>
      <c r="Y21" s="155">
        <v>80147982</v>
      </c>
      <c r="Z21" s="155">
        <v>80147982</v>
      </c>
      <c r="AA21" s="155">
        <v>80147982</v>
      </c>
      <c r="AB21" s="155">
        <f t="shared" si="0"/>
        <v>863500918</v>
      </c>
    </row>
    <row r="22" spans="1:28" x14ac:dyDescent="0.3">
      <c r="A22" s="152" t="s">
        <v>33</v>
      </c>
      <c r="B22" s="153" t="s">
        <v>34</v>
      </c>
      <c r="C22" s="154" t="s">
        <v>85</v>
      </c>
      <c r="D22" s="152" t="s">
        <v>36</v>
      </c>
      <c r="E22" s="152" t="s">
        <v>37</v>
      </c>
      <c r="F22" s="152" t="s">
        <v>37</v>
      </c>
      <c r="G22" s="152" t="s">
        <v>77</v>
      </c>
      <c r="H22" s="152" t="s">
        <v>86</v>
      </c>
      <c r="I22" s="152"/>
      <c r="J22" s="152"/>
      <c r="K22" s="152"/>
      <c r="L22" s="152"/>
      <c r="M22" s="152" t="s">
        <v>39</v>
      </c>
      <c r="N22" s="152" t="s">
        <v>40</v>
      </c>
      <c r="O22" s="152" t="s">
        <v>41</v>
      </c>
      <c r="P22" s="153" t="s">
        <v>87</v>
      </c>
      <c r="Q22" s="155">
        <v>210000000</v>
      </c>
      <c r="R22" s="155">
        <v>0</v>
      </c>
      <c r="S22" s="155">
        <v>0</v>
      </c>
      <c r="T22" s="155">
        <v>210000000</v>
      </c>
      <c r="U22" s="155">
        <v>0</v>
      </c>
      <c r="V22" s="155">
        <v>210000000</v>
      </c>
      <c r="W22" s="155">
        <v>0</v>
      </c>
      <c r="X22" s="155">
        <v>0</v>
      </c>
      <c r="Y22" s="155">
        <v>0</v>
      </c>
      <c r="Z22" s="155">
        <v>0</v>
      </c>
      <c r="AA22" s="155">
        <v>0</v>
      </c>
      <c r="AB22" s="155">
        <f t="shared" si="0"/>
        <v>210000000</v>
      </c>
    </row>
    <row r="23" spans="1:28" x14ac:dyDescent="0.3">
      <c r="A23" s="152" t="s">
        <v>33</v>
      </c>
      <c r="B23" s="153" t="s">
        <v>34</v>
      </c>
      <c r="C23" s="154" t="s">
        <v>88</v>
      </c>
      <c r="D23" s="152" t="s">
        <v>36</v>
      </c>
      <c r="E23" s="152" t="s">
        <v>37</v>
      </c>
      <c r="F23" s="152" t="s">
        <v>37</v>
      </c>
      <c r="G23" s="152" t="s">
        <v>77</v>
      </c>
      <c r="H23" s="152" t="s">
        <v>89</v>
      </c>
      <c r="I23" s="152"/>
      <c r="J23" s="152"/>
      <c r="K23" s="152"/>
      <c r="L23" s="152"/>
      <c r="M23" s="152" t="s">
        <v>39</v>
      </c>
      <c r="N23" s="152" t="s">
        <v>40</v>
      </c>
      <c r="O23" s="152" t="s">
        <v>41</v>
      </c>
      <c r="P23" s="153" t="s">
        <v>90</v>
      </c>
      <c r="Q23" s="155">
        <v>207336500</v>
      </c>
      <c r="R23" s="155">
        <v>0</v>
      </c>
      <c r="S23" s="155">
        <v>0</v>
      </c>
      <c r="T23" s="155">
        <v>207336500</v>
      </c>
      <c r="U23" s="155">
        <v>0</v>
      </c>
      <c r="V23" s="155">
        <v>207336500</v>
      </c>
      <c r="W23" s="155">
        <v>0</v>
      </c>
      <c r="X23" s="155">
        <v>9744974</v>
      </c>
      <c r="Y23" s="155">
        <v>9744974</v>
      </c>
      <c r="Z23" s="155">
        <v>9744974</v>
      </c>
      <c r="AA23" s="155">
        <v>9744974</v>
      </c>
      <c r="AB23" s="155">
        <f t="shared" si="0"/>
        <v>197591526</v>
      </c>
    </row>
    <row r="24" spans="1:28" x14ac:dyDescent="0.3">
      <c r="A24" s="152" t="s">
        <v>33</v>
      </c>
      <c r="B24" s="153" t="s">
        <v>34</v>
      </c>
      <c r="C24" s="154" t="s">
        <v>91</v>
      </c>
      <c r="D24" s="152" t="s">
        <v>36</v>
      </c>
      <c r="E24" s="152" t="s">
        <v>37</v>
      </c>
      <c r="F24" s="152" t="s">
        <v>37</v>
      </c>
      <c r="G24" s="152" t="s">
        <v>77</v>
      </c>
      <c r="H24" s="152" t="s">
        <v>92</v>
      </c>
      <c r="I24" s="152"/>
      <c r="J24" s="152"/>
      <c r="K24" s="152"/>
      <c r="L24" s="152"/>
      <c r="M24" s="152" t="s">
        <v>39</v>
      </c>
      <c r="N24" s="152" t="s">
        <v>40</v>
      </c>
      <c r="O24" s="152" t="s">
        <v>41</v>
      </c>
      <c r="P24" s="153" t="s">
        <v>93</v>
      </c>
      <c r="Q24" s="155">
        <v>136883100</v>
      </c>
      <c r="R24" s="155">
        <v>0</v>
      </c>
      <c r="S24" s="155">
        <v>0</v>
      </c>
      <c r="T24" s="155">
        <v>136883100</v>
      </c>
      <c r="U24" s="155">
        <v>0</v>
      </c>
      <c r="V24" s="155">
        <v>136883100</v>
      </c>
      <c r="W24" s="155">
        <v>0</v>
      </c>
      <c r="X24" s="155">
        <v>0</v>
      </c>
      <c r="Y24" s="155">
        <v>0</v>
      </c>
      <c r="Z24" s="155">
        <v>0</v>
      </c>
      <c r="AA24" s="155">
        <v>0</v>
      </c>
      <c r="AB24" s="155">
        <f t="shared" si="0"/>
        <v>136883100</v>
      </c>
    </row>
    <row r="25" spans="1:28" x14ac:dyDescent="0.3">
      <c r="A25" s="152" t="s">
        <v>33</v>
      </c>
      <c r="B25" s="153" t="s">
        <v>34</v>
      </c>
      <c r="C25" s="154" t="s">
        <v>94</v>
      </c>
      <c r="D25" s="152" t="s">
        <v>36</v>
      </c>
      <c r="E25" s="152" t="s">
        <v>59</v>
      </c>
      <c r="F25" s="152" t="s">
        <v>59</v>
      </c>
      <c r="G25" s="152" t="s">
        <v>37</v>
      </c>
      <c r="H25" s="152" t="s">
        <v>62</v>
      </c>
      <c r="I25" s="152" t="s">
        <v>44</v>
      </c>
      <c r="J25" s="152"/>
      <c r="K25" s="152"/>
      <c r="L25" s="152"/>
      <c r="M25" s="152" t="s">
        <v>39</v>
      </c>
      <c r="N25" s="152" t="s">
        <v>40</v>
      </c>
      <c r="O25" s="152" t="s">
        <v>41</v>
      </c>
      <c r="P25" s="153" t="s">
        <v>95</v>
      </c>
      <c r="Q25" s="155">
        <v>5000000</v>
      </c>
      <c r="R25" s="155">
        <v>0</v>
      </c>
      <c r="S25" s="155">
        <v>0</v>
      </c>
      <c r="T25" s="155">
        <v>5000000</v>
      </c>
      <c r="U25" s="155">
        <v>0</v>
      </c>
      <c r="V25" s="155">
        <v>1000000</v>
      </c>
      <c r="W25" s="155">
        <v>4000000</v>
      </c>
      <c r="X25" s="155">
        <v>0</v>
      </c>
      <c r="Y25" s="155">
        <v>0</v>
      </c>
      <c r="Z25" s="155">
        <v>0</v>
      </c>
      <c r="AA25" s="155">
        <v>0</v>
      </c>
      <c r="AB25" s="155">
        <f t="shared" si="0"/>
        <v>1000000</v>
      </c>
    </row>
    <row r="26" spans="1:28" x14ac:dyDescent="0.3">
      <c r="A26" s="152" t="s">
        <v>33</v>
      </c>
      <c r="B26" s="153" t="s">
        <v>34</v>
      </c>
      <c r="C26" s="154" t="s">
        <v>96</v>
      </c>
      <c r="D26" s="152" t="s">
        <v>36</v>
      </c>
      <c r="E26" s="152" t="s">
        <v>59</v>
      </c>
      <c r="F26" s="152" t="s">
        <v>59</v>
      </c>
      <c r="G26" s="152" t="s">
        <v>37</v>
      </c>
      <c r="H26" s="152" t="s">
        <v>62</v>
      </c>
      <c r="I26" s="152" t="s">
        <v>47</v>
      </c>
      <c r="J26" s="152"/>
      <c r="K26" s="152"/>
      <c r="L26" s="152"/>
      <c r="M26" s="152" t="s">
        <v>39</v>
      </c>
      <c r="N26" s="152" t="s">
        <v>40</v>
      </c>
      <c r="O26" s="152" t="s">
        <v>41</v>
      </c>
      <c r="P26" s="153" t="s">
        <v>97</v>
      </c>
      <c r="Q26" s="155">
        <v>7859273</v>
      </c>
      <c r="R26" s="155">
        <v>0</v>
      </c>
      <c r="S26" s="155">
        <v>0</v>
      </c>
      <c r="T26" s="155">
        <v>7859273</v>
      </c>
      <c r="U26" s="155">
        <v>0</v>
      </c>
      <c r="V26" s="155">
        <v>2298779.6</v>
      </c>
      <c r="W26" s="155">
        <v>5560493.4000000004</v>
      </c>
      <c r="X26" s="155">
        <v>2298779.6</v>
      </c>
      <c r="Y26" s="155">
        <v>0</v>
      </c>
      <c r="Z26" s="155">
        <v>0</v>
      </c>
      <c r="AA26" s="155">
        <v>0</v>
      </c>
      <c r="AB26" s="155">
        <f t="shared" si="0"/>
        <v>0</v>
      </c>
    </row>
    <row r="27" spans="1:28" x14ac:dyDescent="0.3">
      <c r="A27" s="152" t="s">
        <v>33</v>
      </c>
      <c r="B27" s="153" t="s">
        <v>34</v>
      </c>
      <c r="C27" s="154" t="s">
        <v>98</v>
      </c>
      <c r="D27" s="152" t="s">
        <v>36</v>
      </c>
      <c r="E27" s="152" t="s">
        <v>59</v>
      </c>
      <c r="F27" s="152" t="s">
        <v>59</v>
      </c>
      <c r="G27" s="152" t="s">
        <v>37</v>
      </c>
      <c r="H27" s="152" t="s">
        <v>62</v>
      </c>
      <c r="I27" s="152" t="s">
        <v>50</v>
      </c>
      <c r="J27" s="152"/>
      <c r="K27" s="152"/>
      <c r="L27" s="152"/>
      <c r="M27" s="152" t="s">
        <v>39</v>
      </c>
      <c r="N27" s="152" t="s">
        <v>40</v>
      </c>
      <c r="O27" s="152" t="s">
        <v>41</v>
      </c>
      <c r="P27" s="153" t="s">
        <v>99</v>
      </c>
      <c r="Q27" s="155">
        <v>802204</v>
      </c>
      <c r="R27" s="155">
        <v>0</v>
      </c>
      <c r="S27" s="155">
        <v>0</v>
      </c>
      <c r="T27" s="155">
        <v>802204</v>
      </c>
      <c r="U27" s="155">
        <v>0</v>
      </c>
      <c r="V27" s="155">
        <v>195731</v>
      </c>
      <c r="W27" s="155">
        <v>606473</v>
      </c>
      <c r="X27" s="155">
        <v>195731</v>
      </c>
      <c r="Y27" s="155">
        <v>0</v>
      </c>
      <c r="Z27" s="155">
        <v>0</v>
      </c>
      <c r="AA27" s="155">
        <v>0</v>
      </c>
      <c r="AB27" s="155">
        <f t="shared" si="0"/>
        <v>0</v>
      </c>
    </row>
    <row r="28" spans="1:28" x14ac:dyDescent="0.3">
      <c r="A28" s="152" t="s">
        <v>33</v>
      </c>
      <c r="B28" s="153" t="s">
        <v>34</v>
      </c>
      <c r="C28" s="154" t="s">
        <v>100</v>
      </c>
      <c r="D28" s="152" t="s">
        <v>36</v>
      </c>
      <c r="E28" s="152" t="s">
        <v>59</v>
      </c>
      <c r="F28" s="152" t="s">
        <v>59</v>
      </c>
      <c r="G28" s="152" t="s">
        <v>37</v>
      </c>
      <c r="H28" s="152" t="s">
        <v>44</v>
      </c>
      <c r="I28" s="152" t="s">
        <v>62</v>
      </c>
      <c r="J28" s="152"/>
      <c r="K28" s="152"/>
      <c r="L28" s="152"/>
      <c r="M28" s="152" t="s">
        <v>39</v>
      </c>
      <c r="N28" s="152" t="s">
        <v>40</v>
      </c>
      <c r="O28" s="152" t="s">
        <v>41</v>
      </c>
      <c r="P28" s="153" t="s">
        <v>101</v>
      </c>
      <c r="Q28" s="155">
        <v>90952019</v>
      </c>
      <c r="R28" s="155">
        <v>0</v>
      </c>
      <c r="S28" s="155">
        <v>0</v>
      </c>
      <c r="T28" s="155">
        <v>90952019</v>
      </c>
      <c r="U28" s="155">
        <v>0</v>
      </c>
      <c r="V28" s="155">
        <v>26272164</v>
      </c>
      <c r="W28" s="155">
        <v>64679855</v>
      </c>
      <c r="X28" s="155">
        <v>26272164</v>
      </c>
      <c r="Y28" s="155">
        <v>0</v>
      </c>
      <c r="Z28" s="155">
        <v>0</v>
      </c>
      <c r="AA28" s="155">
        <v>0</v>
      </c>
      <c r="AB28" s="155">
        <f t="shared" si="0"/>
        <v>0</v>
      </c>
    </row>
    <row r="29" spans="1:28" x14ac:dyDescent="0.3">
      <c r="A29" s="152" t="s">
        <v>33</v>
      </c>
      <c r="B29" s="153" t="s">
        <v>34</v>
      </c>
      <c r="C29" s="154" t="s">
        <v>102</v>
      </c>
      <c r="D29" s="152" t="s">
        <v>36</v>
      </c>
      <c r="E29" s="152" t="s">
        <v>59</v>
      </c>
      <c r="F29" s="152" t="s">
        <v>59</v>
      </c>
      <c r="G29" s="152" t="s">
        <v>37</v>
      </c>
      <c r="H29" s="152" t="s">
        <v>44</v>
      </c>
      <c r="I29" s="152" t="s">
        <v>44</v>
      </c>
      <c r="J29" s="152"/>
      <c r="K29" s="152"/>
      <c r="L29" s="152"/>
      <c r="M29" s="152" t="s">
        <v>39</v>
      </c>
      <c r="N29" s="152" t="s">
        <v>40</v>
      </c>
      <c r="O29" s="152" t="s">
        <v>41</v>
      </c>
      <c r="P29" s="153" t="s">
        <v>103</v>
      </c>
      <c r="Q29" s="155">
        <v>500000</v>
      </c>
      <c r="R29" s="155">
        <v>0</v>
      </c>
      <c r="S29" s="155">
        <v>0</v>
      </c>
      <c r="T29" s="155">
        <v>500000</v>
      </c>
      <c r="U29" s="155">
        <v>0</v>
      </c>
      <c r="V29" s="155">
        <v>500000</v>
      </c>
      <c r="W29" s="155">
        <v>0</v>
      </c>
      <c r="X29" s="155">
        <v>0</v>
      </c>
      <c r="Y29" s="155">
        <v>0</v>
      </c>
      <c r="Z29" s="155">
        <v>0</v>
      </c>
      <c r="AA29" s="155">
        <v>0</v>
      </c>
      <c r="AB29" s="155">
        <f t="shared" si="0"/>
        <v>500000</v>
      </c>
    </row>
    <row r="30" spans="1:28" x14ac:dyDescent="0.3">
      <c r="A30" s="152" t="s">
        <v>33</v>
      </c>
      <c r="B30" s="153" t="s">
        <v>34</v>
      </c>
      <c r="C30" s="154" t="s">
        <v>104</v>
      </c>
      <c r="D30" s="152" t="s">
        <v>36</v>
      </c>
      <c r="E30" s="152" t="s">
        <v>59</v>
      </c>
      <c r="F30" s="152" t="s">
        <v>59</v>
      </c>
      <c r="G30" s="152" t="s">
        <v>37</v>
      </c>
      <c r="H30" s="152" t="s">
        <v>44</v>
      </c>
      <c r="I30" s="152" t="s">
        <v>67</v>
      </c>
      <c r="J30" s="152"/>
      <c r="K30" s="152"/>
      <c r="L30" s="152"/>
      <c r="M30" s="152" t="s">
        <v>39</v>
      </c>
      <c r="N30" s="152" t="s">
        <v>40</v>
      </c>
      <c r="O30" s="152" t="s">
        <v>41</v>
      </c>
      <c r="P30" s="153" t="s">
        <v>105</v>
      </c>
      <c r="Q30" s="155">
        <v>576359</v>
      </c>
      <c r="R30" s="155">
        <v>0</v>
      </c>
      <c r="S30" s="155">
        <v>0</v>
      </c>
      <c r="T30" s="155">
        <v>576359</v>
      </c>
      <c r="U30" s="155">
        <v>0</v>
      </c>
      <c r="V30" s="155">
        <v>151620.04</v>
      </c>
      <c r="W30" s="155">
        <v>424738.96</v>
      </c>
      <c r="X30" s="155">
        <v>151620.04</v>
      </c>
      <c r="Y30" s="155">
        <v>0</v>
      </c>
      <c r="Z30" s="155">
        <v>0</v>
      </c>
      <c r="AA30" s="155">
        <v>0</v>
      </c>
      <c r="AB30" s="155">
        <f t="shared" si="0"/>
        <v>0</v>
      </c>
    </row>
    <row r="31" spans="1:28" x14ac:dyDescent="0.3">
      <c r="A31" s="152" t="s">
        <v>33</v>
      </c>
      <c r="B31" s="153" t="s">
        <v>34</v>
      </c>
      <c r="C31" s="154" t="s">
        <v>106</v>
      </c>
      <c r="D31" s="152" t="s">
        <v>36</v>
      </c>
      <c r="E31" s="152" t="s">
        <v>59</v>
      </c>
      <c r="F31" s="152" t="s">
        <v>59</v>
      </c>
      <c r="G31" s="152" t="s">
        <v>37</v>
      </c>
      <c r="H31" s="152" t="s">
        <v>44</v>
      </c>
      <c r="I31" s="152" t="s">
        <v>70</v>
      </c>
      <c r="J31" s="152"/>
      <c r="K31" s="152"/>
      <c r="L31" s="152"/>
      <c r="M31" s="152" t="s">
        <v>39</v>
      </c>
      <c r="N31" s="152" t="s">
        <v>40</v>
      </c>
      <c r="O31" s="152" t="s">
        <v>41</v>
      </c>
      <c r="P31" s="153" t="s">
        <v>107</v>
      </c>
      <c r="Q31" s="155">
        <v>10809179</v>
      </c>
      <c r="R31" s="155">
        <v>0</v>
      </c>
      <c r="S31" s="155">
        <v>0</v>
      </c>
      <c r="T31" s="155">
        <v>10809179</v>
      </c>
      <c r="U31" s="155">
        <v>0</v>
      </c>
      <c r="V31" s="155">
        <v>3204090.88</v>
      </c>
      <c r="W31" s="155">
        <v>7605088.1200000001</v>
      </c>
      <c r="X31" s="155">
        <v>3204090.88</v>
      </c>
      <c r="Y31" s="155">
        <v>0</v>
      </c>
      <c r="Z31" s="155">
        <v>0</v>
      </c>
      <c r="AA31" s="155">
        <v>0</v>
      </c>
      <c r="AB31" s="155">
        <f t="shared" si="0"/>
        <v>0</v>
      </c>
    </row>
    <row r="32" spans="1:28" x14ac:dyDescent="0.3">
      <c r="A32" s="152" t="s">
        <v>33</v>
      </c>
      <c r="B32" s="153" t="s">
        <v>34</v>
      </c>
      <c r="C32" s="154" t="s">
        <v>108</v>
      </c>
      <c r="D32" s="152" t="s">
        <v>36</v>
      </c>
      <c r="E32" s="152" t="s">
        <v>59</v>
      </c>
      <c r="F32" s="152" t="s">
        <v>59</v>
      </c>
      <c r="G32" s="152" t="s">
        <v>37</v>
      </c>
      <c r="H32" s="152" t="s">
        <v>44</v>
      </c>
      <c r="I32" s="152" t="s">
        <v>47</v>
      </c>
      <c r="J32" s="152"/>
      <c r="K32" s="152"/>
      <c r="L32" s="152"/>
      <c r="M32" s="152" t="s">
        <v>39</v>
      </c>
      <c r="N32" s="152" t="s">
        <v>40</v>
      </c>
      <c r="O32" s="152" t="s">
        <v>41</v>
      </c>
      <c r="P32" s="153" t="s">
        <v>109</v>
      </c>
      <c r="Q32" s="155">
        <v>23637502</v>
      </c>
      <c r="R32" s="155">
        <v>0</v>
      </c>
      <c r="S32" s="155">
        <v>0</v>
      </c>
      <c r="T32" s="155">
        <v>23637502</v>
      </c>
      <c r="U32" s="155">
        <v>0</v>
      </c>
      <c r="V32" s="155">
        <v>5059330.25</v>
      </c>
      <c r="W32" s="155">
        <v>18578171.75</v>
      </c>
      <c r="X32" s="155">
        <v>5059330.25</v>
      </c>
      <c r="Y32" s="155">
        <v>0</v>
      </c>
      <c r="Z32" s="155">
        <v>0</v>
      </c>
      <c r="AA32" s="155">
        <v>0</v>
      </c>
      <c r="AB32" s="155">
        <f t="shared" si="0"/>
        <v>0</v>
      </c>
    </row>
    <row r="33" spans="1:28" x14ac:dyDescent="0.3">
      <c r="A33" s="152" t="s">
        <v>33</v>
      </c>
      <c r="B33" s="153" t="s">
        <v>34</v>
      </c>
      <c r="C33" s="154" t="s">
        <v>110</v>
      </c>
      <c r="D33" s="152" t="s">
        <v>36</v>
      </c>
      <c r="E33" s="152" t="s">
        <v>59</v>
      </c>
      <c r="F33" s="152" t="s">
        <v>59</v>
      </c>
      <c r="G33" s="152" t="s">
        <v>37</v>
      </c>
      <c r="H33" s="152" t="s">
        <v>44</v>
      </c>
      <c r="I33" s="152" t="s">
        <v>111</v>
      </c>
      <c r="J33" s="152"/>
      <c r="K33" s="152"/>
      <c r="L33" s="152"/>
      <c r="M33" s="152" t="s">
        <v>39</v>
      </c>
      <c r="N33" s="152" t="s">
        <v>40</v>
      </c>
      <c r="O33" s="152" t="s">
        <v>41</v>
      </c>
      <c r="P33" s="153" t="s">
        <v>112</v>
      </c>
      <c r="Q33" s="155">
        <v>1882474</v>
      </c>
      <c r="R33" s="155">
        <v>0</v>
      </c>
      <c r="S33" s="155">
        <v>0</v>
      </c>
      <c r="T33" s="155">
        <v>1882474</v>
      </c>
      <c r="U33" s="155">
        <v>0</v>
      </c>
      <c r="V33" s="155">
        <v>498156.44</v>
      </c>
      <c r="W33" s="155">
        <v>1384317.56</v>
      </c>
      <c r="X33" s="155">
        <v>498156.44</v>
      </c>
      <c r="Y33" s="155">
        <v>0</v>
      </c>
      <c r="Z33" s="155">
        <v>0</v>
      </c>
      <c r="AA33" s="155">
        <v>0</v>
      </c>
      <c r="AB33" s="155">
        <f t="shared" si="0"/>
        <v>0</v>
      </c>
    </row>
    <row r="34" spans="1:28" x14ac:dyDescent="0.3">
      <c r="A34" s="152" t="s">
        <v>33</v>
      </c>
      <c r="B34" s="153" t="s">
        <v>34</v>
      </c>
      <c r="C34" s="154" t="s">
        <v>113</v>
      </c>
      <c r="D34" s="152" t="s">
        <v>36</v>
      </c>
      <c r="E34" s="152" t="s">
        <v>59</v>
      </c>
      <c r="F34" s="152" t="s">
        <v>59</v>
      </c>
      <c r="G34" s="152" t="s">
        <v>37</v>
      </c>
      <c r="H34" s="152" t="s">
        <v>67</v>
      </c>
      <c r="I34" s="152" t="s">
        <v>62</v>
      </c>
      <c r="J34" s="152"/>
      <c r="K34" s="152"/>
      <c r="L34" s="152"/>
      <c r="M34" s="152" t="s">
        <v>39</v>
      </c>
      <c r="N34" s="152" t="s">
        <v>40</v>
      </c>
      <c r="O34" s="152" t="s">
        <v>41</v>
      </c>
      <c r="P34" s="153" t="s">
        <v>114</v>
      </c>
      <c r="Q34" s="155">
        <v>8639</v>
      </c>
      <c r="R34" s="155">
        <v>0</v>
      </c>
      <c r="S34" s="155">
        <v>0</v>
      </c>
      <c r="T34" s="155">
        <v>8639</v>
      </c>
      <c r="U34" s="155">
        <v>0</v>
      </c>
      <c r="V34" s="155">
        <v>0</v>
      </c>
      <c r="W34" s="155">
        <v>8639</v>
      </c>
      <c r="X34" s="155">
        <v>0</v>
      </c>
      <c r="Y34" s="155">
        <v>0</v>
      </c>
      <c r="Z34" s="155">
        <v>0</v>
      </c>
      <c r="AA34" s="155">
        <v>0</v>
      </c>
      <c r="AB34" s="155">
        <f t="shared" si="0"/>
        <v>0</v>
      </c>
    </row>
    <row r="35" spans="1:28" x14ac:dyDescent="0.3">
      <c r="A35" s="152" t="s">
        <v>33</v>
      </c>
      <c r="B35" s="153" t="s">
        <v>34</v>
      </c>
      <c r="C35" s="154" t="s">
        <v>115</v>
      </c>
      <c r="D35" s="152" t="s">
        <v>36</v>
      </c>
      <c r="E35" s="152" t="s">
        <v>59</v>
      </c>
      <c r="F35" s="152" t="s">
        <v>59</v>
      </c>
      <c r="G35" s="152" t="s">
        <v>37</v>
      </c>
      <c r="H35" s="152" t="s">
        <v>67</v>
      </c>
      <c r="I35" s="152" t="s">
        <v>47</v>
      </c>
      <c r="J35" s="152"/>
      <c r="K35" s="152"/>
      <c r="L35" s="152"/>
      <c r="M35" s="152" t="s">
        <v>39</v>
      </c>
      <c r="N35" s="152" t="s">
        <v>40</v>
      </c>
      <c r="O35" s="152" t="s">
        <v>41</v>
      </c>
      <c r="P35" s="153" t="s">
        <v>116</v>
      </c>
      <c r="Q35" s="155">
        <v>189701</v>
      </c>
      <c r="R35" s="155">
        <v>0</v>
      </c>
      <c r="S35" s="155">
        <v>0</v>
      </c>
      <c r="T35" s="155">
        <v>189701</v>
      </c>
      <c r="U35" s="155">
        <v>0</v>
      </c>
      <c r="V35" s="155">
        <v>0</v>
      </c>
      <c r="W35" s="155">
        <v>189701</v>
      </c>
      <c r="X35" s="155">
        <v>0</v>
      </c>
      <c r="Y35" s="155">
        <v>0</v>
      </c>
      <c r="Z35" s="155">
        <v>0</v>
      </c>
      <c r="AA35" s="155">
        <v>0</v>
      </c>
      <c r="AB35" s="155">
        <f t="shared" si="0"/>
        <v>0</v>
      </c>
    </row>
    <row r="36" spans="1:28" x14ac:dyDescent="0.3">
      <c r="A36" s="152" t="s">
        <v>33</v>
      </c>
      <c r="B36" s="153" t="s">
        <v>34</v>
      </c>
      <c r="C36" s="154" t="s">
        <v>117</v>
      </c>
      <c r="D36" s="152" t="s">
        <v>36</v>
      </c>
      <c r="E36" s="152" t="s">
        <v>59</v>
      </c>
      <c r="F36" s="152" t="s">
        <v>59</v>
      </c>
      <c r="G36" s="152" t="s">
        <v>37</v>
      </c>
      <c r="H36" s="152" t="s">
        <v>67</v>
      </c>
      <c r="I36" s="152" t="s">
        <v>50</v>
      </c>
      <c r="J36" s="152"/>
      <c r="K36" s="152"/>
      <c r="L36" s="152"/>
      <c r="M36" s="152" t="s">
        <v>39</v>
      </c>
      <c r="N36" s="152" t="s">
        <v>40</v>
      </c>
      <c r="O36" s="152" t="s">
        <v>41</v>
      </c>
      <c r="P36" s="153" t="s">
        <v>118</v>
      </c>
      <c r="Q36" s="155">
        <v>1976192368</v>
      </c>
      <c r="R36" s="155">
        <v>0</v>
      </c>
      <c r="S36" s="155">
        <v>1369380691</v>
      </c>
      <c r="T36" s="155">
        <v>606811677</v>
      </c>
      <c r="U36" s="155">
        <v>0</v>
      </c>
      <c r="V36" s="155">
        <v>596786311</v>
      </c>
      <c r="W36" s="155">
        <v>10025366</v>
      </c>
      <c r="X36" s="155">
        <v>0</v>
      </c>
      <c r="Y36" s="155">
        <v>0</v>
      </c>
      <c r="Z36" s="155">
        <v>0</v>
      </c>
      <c r="AA36" s="155">
        <v>0</v>
      </c>
      <c r="AB36" s="155">
        <f t="shared" si="0"/>
        <v>596786311</v>
      </c>
    </row>
    <row r="37" spans="1:28" x14ac:dyDescent="0.3">
      <c r="A37" s="152" t="s">
        <v>33</v>
      </c>
      <c r="B37" s="153" t="s">
        <v>34</v>
      </c>
      <c r="C37" s="154" t="s">
        <v>119</v>
      </c>
      <c r="D37" s="152" t="s">
        <v>36</v>
      </c>
      <c r="E37" s="152" t="s">
        <v>59</v>
      </c>
      <c r="F37" s="152" t="s">
        <v>59</v>
      </c>
      <c r="G37" s="152" t="s">
        <v>37</v>
      </c>
      <c r="H37" s="152" t="s">
        <v>67</v>
      </c>
      <c r="I37" s="152" t="s">
        <v>111</v>
      </c>
      <c r="J37" s="152"/>
      <c r="K37" s="152"/>
      <c r="L37" s="152"/>
      <c r="M37" s="152" t="s">
        <v>39</v>
      </c>
      <c r="N37" s="152" t="s">
        <v>40</v>
      </c>
      <c r="O37" s="152" t="s">
        <v>41</v>
      </c>
      <c r="P37" s="153" t="s">
        <v>120</v>
      </c>
      <c r="Q37" s="155">
        <v>697950</v>
      </c>
      <c r="R37" s="155">
        <v>0</v>
      </c>
      <c r="S37" s="155">
        <v>0</v>
      </c>
      <c r="T37" s="155">
        <v>697950</v>
      </c>
      <c r="U37" s="155">
        <v>0</v>
      </c>
      <c r="V37" s="155">
        <v>0</v>
      </c>
      <c r="W37" s="155">
        <v>697950</v>
      </c>
      <c r="X37" s="155">
        <v>0</v>
      </c>
      <c r="Y37" s="155">
        <v>0</v>
      </c>
      <c r="Z37" s="155">
        <v>0</v>
      </c>
      <c r="AA37" s="155">
        <v>0</v>
      </c>
      <c r="AB37" s="155">
        <f t="shared" si="0"/>
        <v>0</v>
      </c>
    </row>
    <row r="38" spans="1:28" x14ac:dyDescent="0.3">
      <c r="A38" s="152" t="s">
        <v>33</v>
      </c>
      <c r="B38" s="153" t="s">
        <v>34</v>
      </c>
      <c r="C38" s="154" t="s">
        <v>121</v>
      </c>
      <c r="D38" s="152" t="s">
        <v>36</v>
      </c>
      <c r="E38" s="152" t="s">
        <v>59</v>
      </c>
      <c r="F38" s="152" t="s">
        <v>59</v>
      </c>
      <c r="G38" s="152" t="s">
        <v>59</v>
      </c>
      <c r="H38" s="152" t="s">
        <v>47</v>
      </c>
      <c r="I38" s="152" t="s">
        <v>44</v>
      </c>
      <c r="J38" s="152"/>
      <c r="K38" s="152"/>
      <c r="L38" s="152"/>
      <c r="M38" s="152" t="s">
        <v>39</v>
      </c>
      <c r="N38" s="152" t="s">
        <v>40</v>
      </c>
      <c r="O38" s="152" t="s">
        <v>41</v>
      </c>
      <c r="P38" s="153" t="s">
        <v>122</v>
      </c>
      <c r="Q38" s="155">
        <v>51283597</v>
      </c>
      <c r="R38" s="155">
        <v>0</v>
      </c>
      <c r="S38" s="155">
        <v>0</v>
      </c>
      <c r="T38" s="155">
        <v>51283597</v>
      </c>
      <c r="U38" s="155">
        <v>0</v>
      </c>
      <c r="V38" s="155">
        <v>14788010.24</v>
      </c>
      <c r="W38" s="155">
        <v>36495586.759999998</v>
      </c>
      <c r="X38" s="155">
        <v>14788010.24</v>
      </c>
      <c r="Y38" s="155">
        <v>0</v>
      </c>
      <c r="Z38" s="155">
        <v>0</v>
      </c>
      <c r="AA38" s="155">
        <v>0</v>
      </c>
      <c r="AB38" s="155">
        <f t="shared" si="0"/>
        <v>0</v>
      </c>
    </row>
    <row r="39" spans="1:28" x14ac:dyDescent="0.3">
      <c r="A39" s="152" t="s">
        <v>33</v>
      </c>
      <c r="B39" s="153" t="s">
        <v>34</v>
      </c>
      <c r="C39" s="154" t="s">
        <v>123</v>
      </c>
      <c r="D39" s="152" t="s">
        <v>36</v>
      </c>
      <c r="E39" s="152" t="s">
        <v>59</v>
      </c>
      <c r="F39" s="152" t="s">
        <v>59</v>
      </c>
      <c r="G39" s="152" t="s">
        <v>59</v>
      </c>
      <c r="H39" s="152" t="s">
        <v>47</v>
      </c>
      <c r="I39" s="152" t="s">
        <v>67</v>
      </c>
      <c r="J39" s="152"/>
      <c r="K39" s="152"/>
      <c r="L39" s="152"/>
      <c r="M39" s="152" t="s">
        <v>39</v>
      </c>
      <c r="N39" s="152" t="s">
        <v>40</v>
      </c>
      <c r="O39" s="152" t="s">
        <v>41</v>
      </c>
      <c r="P39" s="153" t="s">
        <v>124</v>
      </c>
      <c r="Q39" s="155">
        <v>804389389</v>
      </c>
      <c r="R39" s="155">
        <v>62270209</v>
      </c>
      <c r="S39" s="155">
        <v>0</v>
      </c>
      <c r="T39" s="155">
        <v>866659598</v>
      </c>
      <c r="U39" s="155">
        <v>0</v>
      </c>
      <c r="V39" s="155">
        <v>293254062.27999997</v>
      </c>
      <c r="W39" s="155">
        <v>573405535.72000003</v>
      </c>
      <c r="X39" s="155">
        <v>292554062.27999997</v>
      </c>
      <c r="Y39" s="155">
        <v>0</v>
      </c>
      <c r="Z39" s="155">
        <v>0</v>
      </c>
      <c r="AA39" s="155">
        <v>0</v>
      </c>
      <c r="AB39" s="155">
        <f t="shared" si="0"/>
        <v>700000</v>
      </c>
    </row>
    <row r="40" spans="1:28" x14ac:dyDescent="0.3">
      <c r="A40" s="152" t="s">
        <v>33</v>
      </c>
      <c r="B40" s="153" t="s">
        <v>34</v>
      </c>
      <c r="C40" s="154" t="s">
        <v>125</v>
      </c>
      <c r="D40" s="152" t="s">
        <v>36</v>
      </c>
      <c r="E40" s="152" t="s">
        <v>59</v>
      </c>
      <c r="F40" s="152" t="s">
        <v>59</v>
      </c>
      <c r="G40" s="152" t="s">
        <v>59</v>
      </c>
      <c r="H40" s="152" t="s">
        <v>47</v>
      </c>
      <c r="I40" s="152" t="s">
        <v>111</v>
      </c>
      <c r="J40" s="152"/>
      <c r="K40" s="152"/>
      <c r="L40" s="152"/>
      <c r="M40" s="152" t="s">
        <v>39</v>
      </c>
      <c r="N40" s="152" t="s">
        <v>40</v>
      </c>
      <c r="O40" s="152" t="s">
        <v>41</v>
      </c>
      <c r="P40" s="153" t="s">
        <v>126</v>
      </c>
      <c r="Q40" s="155">
        <v>130328133</v>
      </c>
      <c r="R40" s="155">
        <v>0</v>
      </c>
      <c r="S40" s="155">
        <v>0</v>
      </c>
      <c r="T40" s="155">
        <v>130328133</v>
      </c>
      <c r="U40" s="155">
        <v>0</v>
      </c>
      <c r="V40" s="155">
        <v>55458780</v>
      </c>
      <c r="W40" s="155">
        <v>74869353</v>
      </c>
      <c r="X40" s="155">
        <v>55458780</v>
      </c>
      <c r="Y40" s="155">
        <v>0</v>
      </c>
      <c r="Z40" s="155">
        <v>0</v>
      </c>
      <c r="AA40" s="155">
        <v>0</v>
      </c>
      <c r="AB40" s="155">
        <f t="shared" si="0"/>
        <v>0</v>
      </c>
    </row>
    <row r="41" spans="1:28" x14ac:dyDescent="0.3">
      <c r="A41" s="152" t="s">
        <v>33</v>
      </c>
      <c r="B41" s="153" t="s">
        <v>34</v>
      </c>
      <c r="C41" s="154" t="s">
        <v>127</v>
      </c>
      <c r="D41" s="152" t="s">
        <v>36</v>
      </c>
      <c r="E41" s="152" t="s">
        <v>59</v>
      </c>
      <c r="F41" s="152" t="s">
        <v>59</v>
      </c>
      <c r="G41" s="152" t="s">
        <v>59</v>
      </c>
      <c r="H41" s="152" t="s">
        <v>47</v>
      </c>
      <c r="I41" s="152" t="s">
        <v>53</v>
      </c>
      <c r="J41" s="152"/>
      <c r="K41" s="152"/>
      <c r="L41" s="152"/>
      <c r="M41" s="152" t="s">
        <v>39</v>
      </c>
      <c r="N41" s="152" t="s">
        <v>40</v>
      </c>
      <c r="O41" s="152" t="s">
        <v>41</v>
      </c>
      <c r="P41" s="153" t="s">
        <v>128</v>
      </c>
      <c r="Q41" s="155">
        <v>240000000</v>
      </c>
      <c r="R41" s="155">
        <v>0</v>
      </c>
      <c r="S41" s="155">
        <v>0</v>
      </c>
      <c r="T41" s="155">
        <v>240000000</v>
      </c>
      <c r="U41" s="155">
        <v>0</v>
      </c>
      <c r="V41" s="155">
        <v>240000000</v>
      </c>
      <c r="W41" s="155">
        <v>0</v>
      </c>
      <c r="X41" s="155">
        <v>15657870</v>
      </c>
      <c r="Y41" s="155">
        <v>15657870</v>
      </c>
      <c r="Z41" s="155">
        <v>15657870</v>
      </c>
      <c r="AA41" s="155">
        <v>15657870</v>
      </c>
      <c r="AB41" s="155">
        <f t="shared" si="0"/>
        <v>224342130</v>
      </c>
    </row>
    <row r="42" spans="1:28" x14ac:dyDescent="0.3">
      <c r="A42" s="152" t="s">
        <v>33</v>
      </c>
      <c r="B42" s="153" t="s">
        <v>34</v>
      </c>
      <c r="C42" s="154" t="s">
        <v>129</v>
      </c>
      <c r="D42" s="152" t="s">
        <v>36</v>
      </c>
      <c r="E42" s="152" t="s">
        <v>59</v>
      </c>
      <c r="F42" s="152" t="s">
        <v>59</v>
      </c>
      <c r="G42" s="152" t="s">
        <v>59</v>
      </c>
      <c r="H42" s="152" t="s">
        <v>50</v>
      </c>
      <c r="I42" s="152" t="s">
        <v>38</v>
      </c>
      <c r="J42" s="152"/>
      <c r="K42" s="152"/>
      <c r="L42" s="152"/>
      <c r="M42" s="152" t="s">
        <v>39</v>
      </c>
      <c r="N42" s="152" t="s">
        <v>40</v>
      </c>
      <c r="O42" s="152" t="s">
        <v>41</v>
      </c>
      <c r="P42" s="153" t="s">
        <v>130</v>
      </c>
      <c r="Q42" s="155">
        <v>2000000</v>
      </c>
      <c r="R42" s="155">
        <v>0</v>
      </c>
      <c r="S42" s="155">
        <v>0</v>
      </c>
      <c r="T42" s="155">
        <v>2000000</v>
      </c>
      <c r="U42" s="155">
        <v>0</v>
      </c>
      <c r="V42" s="155">
        <v>0</v>
      </c>
      <c r="W42" s="155">
        <v>2000000</v>
      </c>
      <c r="X42" s="155">
        <v>0</v>
      </c>
      <c r="Y42" s="155">
        <v>0</v>
      </c>
      <c r="Z42" s="155">
        <v>0</v>
      </c>
      <c r="AA42" s="155">
        <v>0</v>
      </c>
      <c r="AB42" s="155">
        <f t="shared" si="0"/>
        <v>0</v>
      </c>
    </row>
    <row r="43" spans="1:28" x14ac:dyDescent="0.3">
      <c r="A43" s="152" t="s">
        <v>33</v>
      </c>
      <c r="B43" s="153" t="s">
        <v>34</v>
      </c>
      <c r="C43" s="154" t="s">
        <v>131</v>
      </c>
      <c r="D43" s="152" t="s">
        <v>36</v>
      </c>
      <c r="E43" s="152" t="s">
        <v>59</v>
      </c>
      <c r="F43" s="152" t="s">
        <v>59</v>
      </c>
      <c r="G43" s="152" t="s">
        <v>59</v>
      </c>
      <c r="H43" s="152" t="s">
        <v>50</v>
      </c>
      <c r="I43" s="152" t="s">
        <v>62</v>
      </c>
      <c r="J43" s="152"/>
      <c r="K43" s="152"/>
      <c r="L43" s="152"/>
      <c r="M43" s="152" t="s">
        <v>39</v>
      </c>
      <c r="N43" s="152" t="s">
        <v>40</v>
      </c>
      <c r="O43" s="152" t="s">
        <v>41</v>
      </c>
      <c r="P43" s="153" t="s">
        <v>132</v>
      </c>
      <c r="Q43" s="155">
        <v>6936032</v>
      </c>
      <c r="R43" s="155">
        <v>6936032000</v>
      </c>
      <c r="S43" s="155">
        <v>2393880032</v>
      </c>
      <c r="T43" s="155">
        <v>4549088000</v>
      </c>
      <c r="U43" s="155">
        <v>0</v>
      </c>
      <c r="V43" s="155">
        <v>2520000000</v>
      </c>
      <c r="W43" s="155">
        <v>2029088000</v>
      </c>
      <c r="X43" s="155">
        <v>2520000000</v>
      </c>
      <c r="Y43" s="155">
        <v>0</v>
      </c>
      <c r="Z43" s="155">
        <v>0</v>
      </c>
      <c r="AA43" s="155">
        <v>0</v>
      </c>
      <c r="AB43" s="155">
        <f t="shared" si="0"/>
        <v>0</v>
      </c>
    </row>
    <row r="44" spans="1:28" x14ac:dyDescent="0.3">
      <c r="A44" s="152" t="s">
        <v>33</v>
      </c>
      <c r="B44" s="153" t="s">
        <v>34</v>
      </c>
      <c r="C44" s="154" t="s">
        <v>133</v>
      </c>
      <c r="D44" s="152" t="s">
        <v>36</v>
      </c>
      <c r="E44" s="152" t="s">
        <v>59</v>
      </c>
      <c r="F44" s="152" t="s">
        <v>59</v>
      </c>
      <c r="G44" s="152" t="s">
        <v>59</v>
      </c>
      <c r="H44" s="152" t="s">
        <v>50</v>
      </c>
      <c r="I44" s="152" t="s">
        <v>44</v>
      </c>
      <c r="J44" s="152"/>
      <c r="K44" s="152"/>
      <c r="L44" s="152"/>
      <c r="M44" s="152" t="s">
        <v>39</v>
      </c>
      <c r="N44" s="152" t="s">
        <v>40</v>
      </c>
      <c r="O44" s="152" t="s">
        <v>41</v>
      </c>
      <c r="P44" s="153" t="s">
        <v>134</v>
      </c>
      <c r="Q44" s="155">
        <v>212138622</v>
      </c>
      <c r="R44" s="155">
        <v>0</v>
      </c>
      <c r="S44" s="155">
        <v>41142787</v>
      </c>
      <c r="T44" s="155">
        <v>170995835</v>
      </c>
      <c r="U44" s="155">
        <v>0</v>
      </c>
      <c r="V44" s="155">
        <v>151215057.88</v>
      </c>
      <c r="W44" s="155">
        <v>19780777.120000001</v>
      </c>
      <c r="X44" s="155">
        <v>69499203.879999995</v>
      </c>
      <c r="Y44" s="155">
        <v>0</v>
      </c>
      <c r="Z44" s="155">
        <v>0</v>
      </c>
      <c r="AA44" s="155">
        <v>0</v>
      </c>
      <c r="AB44" s="155">
        <f t="shared" si="0"/>
        <v>81715854</v>
      </c>
    </row>
    <row r="45" spans="1:28" x14ac:dyDescent="0.3">
      <c r="A45" s="152" t="s">
        <v>33</v>
      </c>
      <c r="B45" s="153" t="s">
        <v>34</v>
      </c>
      <c r="C45" s="154" t="s">
        <v>135</v>
      </c>
      <c r="D45" s="152" t="s">
        <v>36</v>
      </c>
      <c r="E45" s="152" t="s">
        <v>59</v>
      </c>
      <c r="F45" s="152" t="s">
        <v>59</v>
      </c>
      <c r="G45" s="152" t="s">
        <v>59</v>
      </c>
      <c r="H45" s="152" t="s">
        <v>111</v>
      </c>
      <c r="I45" s="152" t="s">
        <v>62</v>
      </c>
      <c r="J45" s="152"/>
      <c r="K45" s="152"/>
      <c r="L45" s="152"/>
      <c r="M45" s="152" t="s">
        <v>39</v>
      </c>
      <c r="N45" s="152" t="s">
        <v>40</v>
      </c>
      <c r="O45" s="152" t="s">
        <v>41</v>
      </c>
      <c r="P45" s="153" t="s">
        <v>136</v>
      </c>
      <c r="Q45" s="155">
        <v>2692134398</v>
      </c>
      <c r="R45" s="155">
        <v>115689298635</v>
      </c>
      <c r="S45" s="155">
        <v>0</v>
      </c>
      <c r="T45" s="155">
        <v>118381433033</v>
      </c>
      <c r="U45" s="155">
        <v>0</v>
      </c>
      <c r="V45" s="155">
        <v>88130273288.330002</v>
      </c>
      <c r="W45" s="155">
        <v>30251159744.669998</v>
      </c>
      <c r="X45" s="155">
        <v>87964636685.330002</v>
      </c>
      <c r="Y45" s="155">
        <v>0</v>
      </c>
      <c r="Z45" s="155">
        <v>0</v>
      </c>
      <c r="AA45" s="155">
        <v>0</v>
      </c>
      <c r="AB45" s="155">
        <f t="shared" si="0"/>
        <v>165636603</v>
      </c>
    </row>
    <row r="46" spans="1:28" x14ac:dyDescent="0.3">
      <c r="A46" s="152" t="s">
        <v>33</v>
      </c>
      <c r="B46" s="153" t="s">
        <v>34</v>
      </c>
      <c r="C46" s="154" t="s">
        <v>137</v>
      </c>
      <c r="D46" s="152" t="s">
        <v>36</v>
      </c>
      <c r="E46" s="152" t="s">
        <v>59</v>
      </c>
      <c r="F46" s="152" t="s">
        <v>59</v>
      </c>
      <c r="G46" s="152" t="s">
        <v>59</v>
      </c>
      <c r="H46" s="152" t="s">
        <v>111</v>
      </c>
      <c r="I46" s="152" t="s">
        <v>44</v>
      </c>
      <c r="J46" s="152"/>
      <c r="K46" s="152"/>
      <c r="L46" s="152"/>
      <c r="M46" s="152" t="s">
        <v>39</v>
      </c>
      <c r="N46" s="152" t="s">
        <v>40</v>
      </c>
      <c r="O46" s="152" t="s">
        <v>41</v>
      </c>
      <c r="P46" s="153" t="s">
        <v>138</v>
      </c>
      <c r="Q46" s="155">
        <v>4498293407</v>
      </c>
      <c r="R46" s="155">
        <v>36778050954</v>
      </c>
      <c r="S46" s="155">
        <v>106105311</v>
      </c>
      <c r="T46" s="155">
        <v>41170239050</v>
      </c>
      <c r="U46" s="155">
        <v>0</v>
      </c>
      <c r="V46" s="155">
        <v>9612501172.2299995</v>
      </c>
      <c r="W46" s="155">
        <v>31557737877.77</v>
      </c>
      <c r="X46" s="155">
        <v>6366669488.2299995</v>
      </c>
      <c r="Y46" s="155">
        <v>35810173.369999997</v>
      </c>
      <c r="Z46" s="155">
        <v>35810173.369999997</v>
      </c>
      <c r="AA46" s="155">
        <v>35810173.369999997</v>
      </c>
      <c r="AB46" s="155">
        <f t="shared" si="0"/>
        <v>3245831684</v>
      </c>
    </row>
    <row r="47" spans="1:28" x14ac:dyDescent="0.3">
      <c r="A47" s="152" t="s">
        <v>33</v>
      </c>
      <c r="B47" s="153" t="s">
        <v>34</v>
      </c>
      <c r="C47" s="154" t="s">
        <v>139</v>
      </c>
      <c r="D47" s="152" t="s">
        <v>36</v>
      </c>
      <c r="E47" s="152" t="s">
        <v>59</v>
      </c>
      <c r="F47" s="152" t="s">
        <v>59</v>
      </c>
      <c r="G47" s="152" t="s">
        <v>59</v>
      </c>
      <c r="H47" s="152" t="s">
        <v>111</v>
      </c>
      <c r="I47" s="152" t="s">
        <v>67</v>
      </c>
      <c r="J47" s="152"/>
      <c r="K47" s="152"/>
      <c r="L47" s="152"/>
      <c r="M47" s="152" t="s">
        <v>39</v>
      </c>
      <c r="N47" s="152" t="s">
        <v>40</v>
      </c>
      <c r="O47" s="152" t="s">
        <v>41</v>
      </c>
      <c r="P47" s="153" t="s">
        <v>140</v>
      </c>
      <c r="Q47" s="155">
        <v>774251640</v>
      </c>
      <c r="R47" s="155">
        <v>3409999</v>
      </c>
      <c r="S47" s="155">
        <v>0</v>
      </c>
      <c r="T47" s="155">
        <v>777661639</v>
      </c>
      <c r="U47" s="155">
        <v>0</v>
      </c>
      <c r="V47" s="155">
        <v>489844342</v>
      </c>
      <c r="W47" s="155">
        <v>287817297</v>
      </c>
      <c r="X47" s="155">
        <v>293023267</v>
      </c>
      <c r="Y47" s="155">
        <v>8163795.1299999999</v>
      </c>
      <c r="Z47" s="155">
        <v>8163795.1299999999</v>
      </c>
      <c r="AA47" s="155">
        <v>8163795.1299999999</v>
      </c>
      <c r="AB47" s="155">
        <f t="shared" si="0"/>
        <v>196821075</v>
      </c>
    </row>
    <row r="48" spans="1:28" x14ac:dyDescent="0.3">
      <c r="A48" s="152" t="s">
        <v>33</v>
      </c>
      <c r="B48" s="153" t="s">
        <v>34</v>
      </c>
      <c r="C48" s="154" t="s">
        <v>141</v>
      </c>
      <c r="D48" s="152" t="s">
        <v>36</v>
      </c>
      <c r="E48" s="152" t="s">
        <v>59</v>
      </c>
      <c r="F48" s="152" t="s">
        <v>59</v>
      </c>
      <c r="G48" s="152" t="s">
        <v>59</v>
      </c>
      <c r="H48" s="152" t="s">
        <v>111</v>
      </c>
      <c r="I48" s="152" t="s">
        <v>70</v>
      </c>
      <c r="J48" s="152"/>
      <c r="K48" s="152"/>
      <c r="L48" s="152"/>
      <c r="M48" s="152" t="s">
        <v>39</v>
      </c>
      <c r="N48" s="152" t="s">
        <v>40</v>
      </c>
      <c r="O48" s="152" t="s">
        <v>41</v>
      </c>
      <c r="P48" s="153" t="s">
        <v>142</v>
      </c>
      <c r="Q48" s="155">
        <v>2205612308</v>
      </c>
      <c r="R48" s="155">
        <v>1000000000</v>
      </c>
      <c r="S48" s="155">
        <v>680391426</v>
      </c>
      <c r="T48" s="155">
        <v>2525220882</v>
      </c>
      <c r="U48" s="155">
        <v>0</v>
      </c>
      <c r="V48" s="155">
        <v>1661390078.1700001</v>
      </c>
      <c r="W48" s="155">
        <v>863830803.83000004</v>
      </c>
      <c r="X48" s="155">
        <v>1434027012.76</v>
      </c>
      <c r="Y48" s="155">
        <v>0</v>
      </c>
      <c r="Z48" s="155">
        <v>0</v>
      </c>
      <c r="AA48" s="155">
        <v>0</v>
      </c>
      <c r="AB48" s="155">
        <f t="shared" si="0"/>
        <v>227363065.41000009</v>
      </c>
    </row>
    <row r="49" spans="1:28" x14ac:dyDescent="0.3">
      <c r="A49" s="152" t="s">
        <v>33</v>
      </c>
      <c r="B49" s="153" t="s">
        <v>34</v>
      </c>
      <c r="C49" s="154" t="s">
        <v>143</v>
      </c>
      <c r="D49" s="152" t="s">
        <v>36</v>
      </c>
      <c r="E49" s="152" t="s">
        <v>59</v>
      </c>
      <c r="F49" s="152" t="s">
        <v>59</v>
      </c>
      <c r="G49" s="152" t="s">
        <v>59</v>
      </c>
      <c r="H49" s="152" t="s">
        <v>111</v>
      </c>
      <c r="I49" s="152" t="s">
        <v>50</v>
      </c>
      <c r="J49" s="152"/>
      <c r="K49" s="152"/>
      <c r="L49" s="152"/>
      <c r="M49" s="152" t="s">
        <v>39</v>
      </c>
      <c r="N49" s="152" t="s">
        <v>40</v>
      </c>
      <c r="O49" s="152" t="s">
        <v>41</v>
      </c>
      <c r="P49" s="153" t="s">
        <v>144</v>
      </c>
      <c r="Q49" s="155">
        <v>2093850</v>
      </c>
      <c r="R49" s="155">
        <v>0</v>
      </c>
      <c r="S49" s="155">
        <v>0</v>
      </c>
      <c r="T49" s="155">
        <v>2093850</v>
      </c>
      <c r="U49" s="155">
        <v>0</v>
      </c>
      <c r="V49" s="155">
        <v>0</v>
      </c>
      <c r="W49" s="155">
        <v>2093850</v>
      </c>
      <c r="X49" s="155">
        <v>0</v>
      </c>
      <c r="Y49" s="155">
        <v>0</v>
      </c>
      <c r="Z49" s="155">
        <v>0</v>
      </c>
      <c r="AA49" s="155">
        <v>0</v>
      </c>
      <c r="AB49" s="155">
        <f t="shared" si="0"/>
        <v>0</v>
      </c>
    </row>
    <row r="50" spans="1:28" x14ac:dyDescent="0.3">
      <c r="A50" s="152" t="s">
        <v>33</v>
      </c>
      <c r="B50" s="153" t="s">
        <v>34</v>
      </c>
      <c r="C50" s="154" t="s">
        <v>145</v>
      </c>
      <c r="D50" s="152" t="s">
        <v>36</v>
      </c>
      <c r="E50" s="152" t="s">
        <v>59</v>
      </c>
      <c r="F50" s="152" t="s">
        <v>59</v>
      </c>
      <c r="G50" s="152" t="s">
        <v>59</v>
      </c>
      <c r="H50" s="152" t="s">
        <v>111</v>
      </c>
      <c r="I50" s="152" t="s">
        <v>53</v>
      </c>
      <c r="J50" s="152"/>
      <c r="K50" s="152"/>
      <c r="L50" s="152"/>
      <c r="M50" s="152" t="s">
        <v>39</v>
      </c>
      <c r="N50" s="152" t="s">
        <v>40</v>
      </c>
      <c r="O50" s="152" t="s">
        <v>41</v>
      </c>
      <c r="P50" s="153" t="s">
        <v>146</v>
      </c>
      <c r="Q50" s="155">
        <v>42000000</v>
      </c>
      <c r="R50" s="155">
        <v>0</v>
      </c>
      <c r="S50" s="155">
        <v>0</v>
      </c>
      <c r="T50" s="155">
        <v>42000000</v>
      </c>
      <c r="U50" s="155">
        <v>0</v>
      </c>
      <c r="V50" s="155">
        <v>40700000</v>
      </c>
      <c r="W50" s="155">
        <v>1300000</v>
      </c>
      <c r="X50" s="155">
        <v>38853500</v>
      </c>
      <c r="Y50" s="155">
        <v>0</v>
      </c>
      <c r="Z50" s="155">
        <v>0</v>
      </c>
      <c r="AA50" s="155">
        <v>0</v>
      </c>
      <c r="AB50" s="155">
        <f t="shared" si="0"/>
        <v>1846500</v>
      </c>
    </row>
    <row r="51" spans="1:28" x14ac:dyDescent="0.3">
      <c r="A51" s="152" t="s">
        <v>33</v>
      </c>
      <c r="B51" s="153" t="s">
        <v>34</v>
      </c>
      <c r="C51" s="154" t="s">
        <v>147</v>
      </c>
      <c r="D51" s="152" t="s">
        <v>36</v>
      </c>
      <c r="E51" s="152" t="s">
        <v>59</v>
      </c>
      <c r="F51" s="152" t="s">
        <v>59</v>
      </c>
      <c r="G51" s="152" t="s">
        <v>59</v>
      </c>
      <c r="H51" s="152" t="s">
        <v>53</v>
      </c>
      <c r="I51" s="152" t="s">
        <v>62</v>
      </c>
      <c r="J51" s="152"/>
      <c r="K51" s="152"/>
      <c r="L51" s="152"/>
      <c r="M51" s="152" t="s">
        <v>39</v>
      </c>
      <c r="N51" s="152" t="s">
        <v>40</v>
      </c>
      <c r="O51" s="152" t="s">
        <v>41</v>
      </c>
      <c r="P51" s="153" t="s">
        <v>148</v>
      </c>
      <c r="Q51" s="155">
        <v>140000000</v>
      </c>
      <c r="R51" s="155">
        <v>0</v>
      </c>
      <c r="S51" s="155">
        <v>10000000</v>
      </c>
      <c r="T51" s="155">
        <v>130000000</v>
      </c>
      <c r="U51" s="155">
        <v>0</v>
      </c>
      <c r="V51" s="155">
        <v>0</v>
      </c>
      <c r="W51" s="155">
        <v>130000000</v>
      </c>
      <c r="X51" s="155">
        <v>0</v>
      </c>
      <c r="Y51" s="155">
        <v>0</v>
      </c>
      <c r="Z51" s="155">
        <v>0</v>
      </c>
      <c r="AA51" s="155">
        <v>0</v>
      </c>
      <c r="AB51" s="155">
        <f t="shared" si="0"/>
        <v>0</v>
      </c>
    </row>
    <row r="52" spans="1:28" x14ac:dyDescent="0.3">
      <c r="A52" s="152" t="s">
        <v>33</v>
      </c>
      <c r="B52" s="153" t="s">
        <v>34</v>
      </c>
      <c r="C52" s="154" t="s">
        <v>149</v>
      </c>
      <c r="D52" s="152" t="s">
        <v>36</v>
      </c>
      <c r="E52" s="152" t="s">
        <v>59</v>
      </c>
      <c r="F52" s="152" t="s">
        <v>59</v>
      </c>
      <c r="G52" s="152" t="s">
        <v>59</v>
      </c>
      <c r="H52" s="152" t="s">
        <v>53</v>
      </c>
      <c r="I52" s="152" t="s">
        <v>44</v>
      </c>
      <c r="J52" s="152"/>
      <c r="K52" s="152"/>
      <c r="L52" s="152"/>
      <c r="M52" s="152" t="s">
        <v>39</v>
      </c>
      <c r="N52" s="152" t="s">
        <v>40</v>
      </c>
      <c r="O52" s="152" t="s">
        <v>41</v>
      </c>
      <c r="P52" s="153" t="s">
        <v>150</v>
      </c>
      <c r="Q52" s="155">
        <v>17078811</v>
      </c>
      <c r="R52" s="155">
        <v>0</v>
      </c>
      <c r="S52" s="155">
        <v>0</v>
      </c>
      <c r="T52" s="155">
        <v>17078811</v>
      </c>
      <c r="U52" s="155">
        <v>0</v>
      </c>
      <c r="V52" s="155">
        <v>4675323</v>
      </c>
      <c r="W52" s="155">
        <v>12403488</v>
      </c>
      <c r="X52" s="155">
        <v>4675323</v>
      </c>
      <c r="Y52" s="155">
        <v>0</v>
      </c>
      <c r="Z52" s="155">
        <v>0</v>
      </c>
      <c r="AA52" s="155">
        <v>0</v>
      </c>
      <c r="AB52" s="155">
        <f t="shared" si="0"/>
        <v>0</v>
      </c>
    </row>
    <row r="53" spans="1:28" x14ac:dyDescent="0.3">
      <c r="A53" s="152" t="s">
        <v>33</v>
      </c>
      <c r="B53" s="153" t="s">
        <v>34</v>
      </c>
      <c r="C53" s="154" t="s">
        <v>151</v>
      </c>
      <c r="D53" s="152" t="s">
        <v>36</v>
      </c>
      <c r="E53" s="152" t="s">
        <v>59</v>
      </c>
      <c r="F53" s="152" t="s">
        <v>59</v>
      </c>
      <c r="G53" s="152" t="s">
        <v>59</v>
      </c>
      <c r="H53" s="152" t="s">
        <v>53</v>
      </c>
      <c r="I53" s="152" t="s">
        <v>67</v>
      </c>
      <c r="J53" s="152"/>
      <c r="K53" s="152"/>
      <c r="L53" s="152"/>
      <c r="M53" s="152" t="s">
        <v>39</v>
      </c>
      <c r="N53" s="152" t="s">
        <v>40</v>
      </c>
      <c r="O53" s="152" t="s">
        <v>41</v>
      </c>
      <c r="P53" s="153" t="s">
        <v>152</v>
      </c>
      <c r="Q53" s="155">
        <v>2400000</v>
      </c>
      <c r="R53" s="155">
        <v>0</v>
      </c>
      <c r="S53" s="155">
        <v>0</v>
      </c>
      <c r="T53" s="155">
        <v>2400000</v>
      </c>
      <c r="U53" s="155">
        <v>0</v>
      </c>
      <c r="V53" s="155">
        <v>2400000</v>
      </c>
      <c r="W53" s="155">
        <v>0</v>
      </c>
      <c r="X53" s="155">
        <v>28700</v>
      </c>
      <c r="Y53" s="155">
        <v>28700</v>
      </c>
      <c r="Z53" s="155">
        <v>28700</v>
      </c>
      <c r="AA53" s="155">
        <v>28700</v>
      </c>
      <c r="AB53" s="155">
        <f t="shared" si="0"/>
        <v>2371300</v>
      </c>
    </row>
    <row r="54" spans="1:28" x14ac:dyDescent="0.3">
      <c r="A54" s="152" t="s">
        <v>33</v>
      </c>
      <c r="B54" s="153" t="s">
        <v>34</v>
      </c>
      <c r="C54" s="154" t="s">
        <v>153</v>
      </c>
      <c r="D54" s="152" t="s">
        <v>36</v>
      </c>
      <c r="E54" s="152" t="s">
        <v>59</v>
      </c>
      <c r="F54" s="152" t="s">
        <v>59</v>
      </c>
      <c r="G54" s="152" t="s">
        <v>59</v>
      </c>
      <c r="H54" s="152" t="s">
        <v>53</v>
      </c>
      <c r="I54" s="152" t="s">
        <v>47</v>
      </c>
      <c r="J54" s="152"/>
      <c r="K54" s="152"/>
      <c r="L54" s="152"/>
      <c r="M54" s="152" t="s">
        <v>39</v>
      </c>
      <c r="N54" s="152" t="s">
        <v>40</v>
      </c>
      <c r="O54" s="152" t="s">
        <v>41</v>
      </c>
      <c r="P54" s="153" t="s">
        <v>154</v>
      </c>
      <c r="Q54" s="155">
        <v>300000000</v>
      </c>
      <c r="R54" s="155">
        <v>0</v>
      </c>
      <c r="S54" s="155">
        <v>50000000</v>
      </c>
      <c r="T54" s="155">
        <v>250000000</v>
      </c>
      <c r="U54" s="155">
        <v>0</v>
      </c>
      <c r="V54" s="155">
        <v>0</v>
      </c>
      <c r="W54" s="155">
        <v>250000000</v>
      </c>
      <c r="X54" s="155">
        <v>0</v>
      </c>
      <c r="Y54" s="155">
        <v>0</v>
      </c>
      <c r="Z54" s="155">
        <v>0</v>
      </c>
      <c r="AA54" s="155">
        <v>0</v>
      </c>
      <c r="AB54" s="155">
        <f t="shared" si="0"/>
        <v>0</v>
      </c>
    </row>
    <row r="55" spans="1:28" x14ac:dyDescent="0.3">
      <c r="A55" s="152" t="s">
        <v>33</v>
      </c>
      <c r="B55" s="153" t="s">
        <v>34</v>
      </c>
      <c r="C55" s="154" t="s">
        <v>155</v>
      </c>
      <c r="D55" s="152" t="s">
        <v>36</v>
      </c>
      <c r="E55" s="152" t="s">
        <v>59</v>
      </c>
      <c r="F55" s="152" t="s">
        <v>59</v>
      </c>
      <c r="G55" s="152" t="s">
        <v>59</v>
      </c>
      <c r="H55" s="152" t="s">
        <v>56</v>
      </c>
      <c r="I55" s="152"/>
      <c r="J55" s="152"/>
      <c r="K55" s="152"/>
      <c r="L55" s="152"/>
      <c r="M55" s="152" t="s">
        <v>39</v>
      </c>
      <c r="N55" s="152" t="s">
        <v>40</v>
      </c>
      <c r="O55" s="152" t="s">
        <v>41</v>
      </c>
      <c r="P55" s="153" t="s">
        <v>156</v>
      </c>
      <c r="Q55" s="155">
        <v>320000000</v>
      </c>
      <c r="R55" s="155">
        <v>0</v>
      </c>
      <c r="S55" s="155">
        <v>20000000</v>
      </c>
      <c r="T55" s="155">
        <v>300000000</v>
      </c>
      <c r="U55" s="155">
        <v>0</v>
      </c>
      <c r="V55" s="155">
        <v>300000000</v>
      </c>
      <c r="W55" s="155">
        <v>0</v>
      </c>
      <c r="X55" s="155">
        <v>1664810</v>
      </c>
      <c r="Y55" s="155">
        <v>1664810</v>
      </c>
      <c r="Z55" s="155">
        <v>1664810</v>
      </c>
      <c r="AA55" s="155">
        <v>1664810</v>
      </c>
      <c r="AB55" s="155">
        <f t="shared" si="0"/>
        <v>298335190</v>
      </c>
    </row>
    <row r="56" spans="1:28" x14ac:dyDescent="0.3">
      <c r="A56" s="152" t="s">
        <v>33</v>
      </c>
      <c r="B56" s="153" t="s">
        <v>34</v>
      </c>
      <c r="C56" s="154" t="s">
        <v>157</v>
      </c>
      <c r="D56" s="152" t="s">
        <v>36</v>
      </c>
      <c r="E56" s="152" t="s">
        <v>77</v>
      </c>
      <c r="F56" s="152" t="s">
        <v>158</v>
      </c>
      <c r="G56" s="152" t="s">
        <v>59</v>
      </c>
      <c r="H56" s="152" t="s">
        <v>159</v>
      </c>
      <c r="I56" s="152" t="s">
        <v>38</v>
      </c>
      <c r="J56" s="152"/>
      <c r="K56" s="152"/>
      <c r="L56" s="152"/>
      <c r="M56" s="152" t="s">
        <v>39</v>
      </c>
      <c r="N56" s="152" t="s">
        <v>40</v>
      </c>
      <c r="O56" s="152" t="s">
        <v>41</v>
      </c>
      <c r="P56" s="153" t="s">
        <v>160</v>
      </c>
      <c r="Q56" s="155">
        <v>90000000</v>
      </c>
      <c r="R56" s="155">
        <v>0</v>
      </c>
      <c r="S56" s="155">
        <v>0</v>
      </c>
      <c r="T56" s="155">
        <v>90000000</v>
      </c>
      <c r="U56" s="155">
        <v>0</v>
      </c>
      <c r="V56" s="155">
        <v>90000000</v>
      </c>
      <c r="W56" s="155">
        <v>0</v>
      </c>
      <c r="X56" s="155">
        <v>10365194</v>
      </c>
      <c r="Y56" s="155">
        <v>10365194</v>
      </c>
      <c r="Z56" s="155">
        <v>10365194</v>
      </c>
      <c r="AA56" s="155">
        <v>10365194</v>
      </c>
      <c r="AB56" s="155">
        <f t="shared" si="0"/>
        <v>79634806</v>
      </c>
    </row>
    <row r="57" spans="1:28" x14ac:dyDescent="0.3">
      <c r="A57" s="152" t="s">
        <v>33</v>
      </c>
      <c r="B57" s="153" t="s">
        <v>34</v>
      </c>
      <c r="C57" s="154" t="s">
        <v>161</v>
      </c>
      <c r="D57" s="152" t="s">
        <v>36</v>
      </c>
      <c r="E57" s="152" t="s">
        <v>77</v>
      </c>
      <c r="F57" s="152" t="s">
        <v>158</v>
      </c>
      <c r="G57" s="152" t="s">
        <v>59</v>
      </c>
      <c r="H57" s="152" t="s">
        <v>159</v>
      </c>
      <c r="I57" s="152" t="s">
        <v>62</v>
      </c>
      <c r="J57" s="152"/>
      <c r="K57" s="152"/>
      <c r="L57" s="152"/>
      <c r="M57" s="152" t="s">
        <v>39</v>
      </c>
      <c r="N57" s="152" t="s">
        <v>40</v>
      </c>
      <c r="O57" s="152" t="s">
        <v>41</v>
      </c>
      <c r="P57" s="153" t="s">
        <v>162</v>
      </c>
      <c r="Q57" s="155">
        <v>190000000</v>
      </c>
      <c r="R57" s="155">
        <v>0</v>
      </c>
      <c r="S57" s="155">
        <v>0</v>
      </c>
      <c r="T57" s="155">
        <v>190000000</v>
      </c>
      <c r="U57" s="155">
        <v>0</v>
      </c>
      <c r="V57" s="155">
        <v>190000000</v>
      </c>
      <c r="W57" s="155">
        <v>0</v>
      </c>
      <c r="X57" s="155">
        <v>17576437</v>
      </c>
      <c r="Y57" s="155">
        <v>17576437</v>
      </c>
      <c r="Z57" s="155">
        <v>17576437</v>
      </c>
      <c r="AA57" s="155">
        <v>17576437</v>
      </c>
      <c r="AB57" s="155">
        <f t="shared" si="0"/>
        <v>172423563</v>
      </c>
    </row>
    <row r="58" spans="1:28" x14ac:dyDescent="0.3">
      <c r="A58" s="152" t="s">
        <v>33</v>
      </c>
      <c r="B58" s="153" t="s">
        <v>34</v>
      </c>
      <c r="C58" s="154" t="s">
        <v>163</v>
      </c>
      <c r="D58" s="152" t="s">
        <v>36</v>
      </c>
      <c r="E58" s="152" t="s">
        <v>77</v>
      </c>
      <c r="F58" s="152" t="s">
        <v>40</v>
      </c>
      <c r="G58" s="152" t="s">
        <v>59</v>
      </c>
      <c r="H58" s="152" t="s">
        <v>38</v>
      </c>
      <c r="I58" s="152"/>
      <c r="J58" s="152"/>
      <c r="K58" s="152"/>
      <c r="L58" s="152"/>
      <c r="M58" s="152" t="s">
        <v>39</v>
      </c>
      <c r="N58" s="152" t="s">
        <v>40</v>
      </c>
      <c r="O58" s="152" t="s">
        <v>41</v>
      </c>
      <c r="P58" s="153" t="s">
        <v>164</v>
      </c>
      <c r="Q58" s="155">
        <v>117000000</v>
      </c>
      <c r="R58" s="155">
        <v>0</v>
      </c>
      <c r="S58" s="155">
        <v>0</v>
      </c>
      <c r="T58" s="155">
        <v>117000000</v>
      </c>
      <c r="U58" s="155">
        <v>0</v>
      </c>
      <c r="V58" s="155">
        <v>0</v>
      </c>
      <c r="W58" s="155">
        <v>117000000</v>
      </c>
      <c r="X58" s="155">
        <v>0</v>
      </c>
      <c r="Y58" s="155">
        <v>0</v>
      </c>
      <c r="Z58" s="155">
        <v>0</v>
      </c>
      <c r="AA58" s="155">
        <v>0</v>
      </c>
      <c r="AB58" s="155">
        <f t="shared" si="0"/>
        <v>0</v>
      </c>
    </row>
    <row r="59" spans="1:28" x14ac:dyDescent="0.3">
      <c r="A59" s="152" t="s">
        <v>33</v>
      </c>
      <c r="B59" s="153" t="s">
        <v>34</v>
      </c>
      <c r="C59" s="154" t="s">
        <v>165</v>
      </c>
      <c r="D59" s="152" t="s">
        <v>166</v>
      </c>
      <c r="E59" s="152" t="s">
        <v>167</v>
      </c>
      <c r="F59" s="152" t="s">
        <v>168</v>
      </c>
      <c r="G59" s="152" t="s">
        <v>169</v>
      </c>
      <c r="H59" s="152" t="s">
        <v>170</v>
      </c>
      <c r="I59" s="152" t="s">
        <v>171</v>
      </c>
      <c r="J59" s="152" t="s">
        <v>172</v>
      </c>
      <c r="K59" s="152" t="s">
        <v>1</v>
      </c>
      <c r="L59" s="152" t="s">
        <v>1</v>
      </c>
      <c r="M59" s="152" t="s">
        <v>39</v>
      </c>
      <c r="N59" s="152" t="s">
        <v>40</v>
      </c>
      <c r="O59" s="152" t="s">
        <v>41</v>
      </c>
      <c r="P59" s="153" t="s">
        <v>173</v>
      </c>
      <c r="Q59" s="155">
        <v>2363440219</v>
      </c>
      <c r="R59" s="155">
        <v>1066159781</v>
      </c>
      <c r="S59" s="155">
        <v>0</v>
      </c>
      <c r="T59" s="155">
        <v>3429600000</v>
      </c>
      <c r="U59" s="155">
        <v>0</v>
      </c>
      <c r="V59" s="155">
        <v>2918944000</v>
      </c>
      <c r="W59" s="155">
        <v>510656000</v>
      </c>
      <c r="X59" s="155">
        <v>1019000000</v>
      </c>
      <c r="Y59" s="155">
        <v>0</v>
      </c>
      <c r="Z59" s="155">
        <v>0</v>
      </c>
      <c r="AA59" s="155">
        <v>0</v>
      </c>
      <c r="AB59" s="155">
        <f t="shared" si="0"/>
        <v>1899944000</v>
      </c>
    </row>
    <row r="60" spans="1:28" x14ac:dyDescent="0.3">
      <c r="A60" s="152" t="s">
        <v>33</v>
      </c>
      <c r="B60" s="153" t="s">
        <v>34</v>
      </c>
      <c r="C60" s="154" t="s">
        <v>174</v>
      </c>
      <c r="D60" s="152" t="s">
        <v>166</v>
      </c>
      <c r="E60" s="152" t="s">
        <v>167</v>
      </c>
      <c r="F60" s="152" t="s">
        <v>168</v>
      </c>
      <c r="G60" s="152" t="s">
        <v>169</v>
      </c>
      <c r="H60" s="152" t="s">
        <v>170</v>
      </c>
      <c r="I60" s="152" t="s">
        <v>175</v>
      </c>
      <c r="J60" s="152" t="s">
        <v>172</v>
      </c>
      <c r="K60" s="152" t="s">
        <v>1</v>
      </c>
      <c r="L60" s="152" t="s">
        <v>1</v>
      </c>
      <c r="M60" s="152" t="s">
        <v>39</v>
      </c>
      <c r="N60" s="152" t="s">
        <v>40</v>
      </c>
      <c r="O60" s="152" t="s">
        <v>41</v>
      </c>
      <c r="P60" s="153" t="s">
        <v>173</v>
      </c>
      <c r="Q60" s="155">
        <v>1182000000</v>
      </c>
      <c r="R60" s="155">
        <v>0</v>
      </c>
      <c r="S60" s="155">
        <v>1182000000</v>
      </c>
      <c r="T60" s="155">
        <v>0</v>
      </c>
      <c r="U60" s="155">
        <v>0</v>
      </c>
      <c r="V60" s="155">
        <v>0</v>
      </c>
      <c r="W60" s="155">
        <v>0</v>
      </c>
      <c r="X60" s="155">
        <v>0</v>
      </c>
      <c r="Y60" s="155">
        <v>0</v>
      </c>
      <c r="Z60" s="155">
        <v>0</v>
      </c>
      <c r="AA60" s="155">
        <v>0</v>
      </c>
      <c r="AB60" s="155">
        <f t="shared" si="0"/>
        <v>0</v>
      </c>
    </row>
    <row r="61" spans="1:28" x14ac:dyDescent="0.3">
      <c r="A61" s="152" t="s">
        <v>33</v>
      </c>
      <c r="B61" s="153" t="s">
        <v>34</v>
      </c>
      <c r="C61" s="154" t="s">
        <v>176</v>
      </c>
      <c r="D61" s="152" t="s">
        <v>166</v>
      </c>
      <c r="E61" s="152" t="s">
        <v>167</v>
      </c>
      <c r="F61" s="152" t="s">
        <v>168</v>
      </c>
      <c r="G61" s="152" t="s">
        <v>169</v>
      </c>
      <c r="H61" s="152" t="s">
        <v>170</v>
      </c>
      <c r="I61" s="152" t="s">
        <v>177</v>
      </c>
      <c r="J61" s="152" t="s">
        <v>178</v>
      </c>
      <c r="K61" s="152" t="s">
        <v>1</v>
      </c>
      <c r="L61" s="152" t="s">
        <v>1</v>
      </c>
      <c r="M61" s="152" t="s">
        <v>39</v>
      </c>
      <c r="N61" s="152" t="s">
        <v>40</v>
      </c>
      <c r="O61" s="152" t="s">
        <v>41</v>
      </c>
      <c r="P61" s="153" t="s">
        <v>179</v>
      </c>
      <c r="Q61" s="155">
        <v>2413536191</v>
      </c>
      <c r="R61" s="155">
        <v>115840219</v>
      </c>
      <c r="S61" s="155">
        <v>0</v>
      </c>
      <c r="T61" s="155">
        <v>2529376410</v>
      </c>
      <c r="U61" s="155">
        <v>0</v>
      </c>
      <c r="V61" s="155">
        <v>2368964664</v>
      </c>
      <c r="W61" s="155">
        <v>160411746</v>
      </c>
      <c r="X61" s="155">
        <v>993933280</v>
      </c>
      <c r="Y61" s="155">
        <v>0</v>
      </c>
      <c r="Z61" s="155">
        <v>0</v>
      </c>
      <c r="AA61" s="155">
        <v>0</v>
      </c>
      <c r="AB61" s="155">
        <f t="shared" si="0"/>
        <v>1375031384</v>
      </c>
    </row>
    <row r="62" spans="1:28" x14ac:dyDescent="0.3">
      <c r="A62" s="152" t="s">
        <v>33</v>
      </c>
      <c r="B62" s="153" t="s">
        <v>34</v>
      </c>
      <c r="C62" s="154" t="s">
        <v>180</v>
      </c>
      <c r="D62" s="152" t="s">
        <v>166</v>
      </c>
      <c r="E62" s="152" t="s">
        <v>167</v>
      </c>
      <c r="F62" s="152" t="s">
        <v>168</v>
      </c>
      <c r="G62" s="152" t="s">
        <v>181</v>
      </c>
      <c r="H62" s="152" t="s">
        <v>170</v>
      </c>
      <c r="I62" s="152" t="s">
        <v>175</v>
      </c>
      <c r="J62" s="152" t="s">
        <v>59</v>
      </c>
      <c r="K62" s="152"/>
      <c r="L62" s="152"/>
      <c r="M62" s="152" t="s">
        <v>39</v>
      </c>
      <c r="N62" s="152" t="s">
        <v>182</v>
      </c>
      <c r="O62" s="152" t="s">
        <v>41</v>
      </c>
      <c r="P62" s="153" t="s">
        <v>183</v>
      </c>
      <c r="Q62" s="155">
        <v>4267568590</v>
      </c>
      <c r="R62" s="155">
        <v>0</v>
      </c>
      <c r="S62" s="155">
        <v>0</v>
      </c>
      <c r="T62" s="155">
        <v>4267568590</v>
      </c>
      <c r="U62" s="155">
        <v>0</v>
      </c>
      <c r="V62" s="155">
        <v>0</v>
      </c>
      <c r="W62" s="155">
        <v>4267568590</v>
      </c>
      <c r="X62" s="155">
        <v>0</v>
      </c>
      <c r="Y62" s="155">
        <v>0</v>
      </c>
      <c r="Z62" s="155">
        <v>0</v>
      </c>
      <c r="AA62" s="155">
        <v>0</v>
      </c>
      <c r="AB62" s="155">
        <f t="shared" si="0"/>
        <v>0</v>
      </c>
    </row>
    <row r="63" spans="1:28" x14ac:dyDescent="0.3">
      <c r="A63" s="152" t="s">
        <v>33</v>
      </c>
      <c r="B63" s="153" t="s">
        <v>34</v>
      </c>
      <c r="C63" s="154" t="s">
        <v>184</v>
      </c>
      <c r="D63" s="152" t="s">
        <v>166</v>
      </c>
      <c r="E63" s="152" t="s">
        <v>167</v>
      </c>
      <c r="F63" s="152" t="s">
        <v>168</v>
      </c>
      <c r="G63" s="152" t="s">
        <v>181</v>
      </c>
      <c r="H63" s="152" t="s">
        <v>170</v>
      </c>
      <c r="I63" s="152" t="s">
        <v>185</v>
      </c>
      <c r="J63" s="152" t="s">
        <v>59</v>
      </c>
      <c r="K63" s="152"/>
      <c r="L63" s="152"/>
      <c r="M63" s="152" t="s">
        <v>39</v>
      </c>
      <c r="N63" s="152" t="s">
        <v>182</v>
      </c>
      <c r="O63" s="152" t="s">
        <v>41</v>
      </c>
      <c r="P63" s="153" t="s">
        <v>186</v>
      </c>
      <c r="Q63" s="155">
        <v>5070000000</v>
      </c>
      <c r="R63" s="155">
        <v>0</v>
      </c>
      <c r="S63" s="155">
        <v>0</v>
      </c>
      <c r="T63" s="155">
        <v>5070000000</v>
      </c>
      <c r="U63" s="155">
        <v>0</v>
      </c>
      <c r="V63" s="155">
        <v>0</v>
      </c>
      <c r="W63" s="155">
        <v>5070000000</v>
      </c>
      <c r="X63" s="155">
        <v>0</v>
      </c>
      <c r="Y63" s="155">
        <v>0</v>
      </c>
      <c r="Z63" s="155">
        <v>0</v>
      </c>
      <c r="AA63" s="155">
        <v>0</v>
      </c>
      <c r="AB63" s="155">
        <f t="shared" si="0"/>
        <v>0</v>
      </c>
    </row>
    <row r="64" spans="1:28" x14ac:dyDescent="0.3">
      <c r="A64" s="152" t="s">
        <v>33</v>
      </c>
      <c r="B64" s="153" t="s">
        <v>34</v>
      </c>
      <c r="C64" s="154" t="s">
        <v>187</v>
      </c>
      <c r="D64" s="152" t="s">
        <v>166</v>
      </c>
      <c r="E64" s="152" t="s">
        <v>167</v>
      </c>
      <c r="F64" s="152" t="s">
        <v>168</v>
      </c>
      <c r="G64" s="152" t="s">
        <v>181</v>
      </c>
      <c r="H64" s="152" t="s">
        <v>170</v>
      </c>
      <c r="I64" s="152" t="s">
        <v>188</v>
      </c>
      <c r="J64" s="152" t="s">
        <v>59</v>
      </c>
      <c r="K64" s="152"/>
      <c r="L64" s="152"/>
      <c r="M64" s="152" t="s">
        <v>39</v>
      </c>
      <c r="N64" s="152" t="s">
        <v>182</v>
      </c>
      <c r="O64" s="152" t="s">
        <v>41</v>
      </c>
      <c r="P64" s="153" t="s">
        <v>189</v>
      </c>
      <c r="Q64" s="155">
        <v>6969782000</v>
      </c>
      <c r="R64" s="155">
        <v>0</v>
      </c>
      <c r="S64" s="155">
        <v>0</v>
      </c>
      <c r="T64" s="155">
        <v>6969782000</v>
      </c>
      <c r="U64" s="155">
        <v>0</v>
      </c>
      <c r="V64" s="155">
        <v>0</v>
      </c>
      <c r="W64" s="155">
        <v>6969782000</v>
      </c>
      <c r="X64" s="155">
        <v>0</v>
      </c>
      <c r="Y64" s="155">
        <v>0</v>
      </c>
      <c r="Z64" s="155">
        <v>0</v>
      </c>
      <c r="AA64" s="155">
        <v>0</v>
      </c>
      <c r="AB64" s="155">
        <f t="shared" si="0"/>
        <v>0</v>
      </c>
    </row>
    <row r="65" spans="1:28" x14ac:dyDescent="0.3">
      <c r="A65" s="152" t="s">
        <v>1</v>
      </c>
      <c r="B65" s="153" t="s">
        <v>1</v>
      </c>
      <c r="C65" s="154" t="s">
        <v>1</v>
      </c>
      <c r="D65" s="152" t="s">
        <v>1</v>
      </c>
      <c r="E65" s="152" t="s">
        <v>1</v>
      </c>
      <c r="F65" s="152" t="s">
        <v>1</v>
      </c>
      <c r="G65" s="152" t="s">
        <v>1</v>
      </c>
      <c r="H65" s="152" t="s">
        <v>1</v>
      </c>
      <c r="I65" s="152" t="s">
        <v>1</v>
      </c>
      <c r="J65" s="152" t="s">
        <v>1</v>
      </c>
      <c r="K65" s="152" t="s">
        <v>1</v>
      </c>
      <c r="L65" s="152" t="s">
        <v>1</v>
      </c>
      <c r="M65" s="152" t="s">
        <v>1</v>
      </c>
      <c r="N65" s="152" t="s">
        <v>1</v>
      </c>
      <c r="O65" s="152" t="s">
        <v>1</v>
      </c>
      <c r="P65" s="153" t="s">
        <v>1</v>
      </c>
      <c r="Q65" s="155">
        <v>99697250855</v>
      </c>
      <c r="R65" s="155">
        <v>161651061797</v>
      </c>
      <c r="S65" s="155">
        <v>5852900247</v>
      </c>
      <c r="T65" s="155">
        <v>255495412405</v>
      </c>
      <c r="U65" s="155">
        <v>0</v>
      </c>
      <c r="V65" s="155">
        <v>172194250961.34</v>
      </c>
      <c r="W65" s="155">
        <v>83301161443.660004</v>
      </c>
      <c r="X65" s="155">
        <v>105379004124.92999</v>
      </c>
      <c r="Y65" s="155">
        <v>4160804527.5</v>
      </c>
      <c r="Z65" s="155">
        <v>4160804527.5</v>
      </c>
      <c r="AA65" s="155">
        <v>4160804527.5</v>
      </c>
      <c r="AB65" s="155">
        <f t="shared" si="0"/>
        <v>66815246836.410004</v>
      </c>
    </row>
    <row r="66" spans="1:28" x14ac:dyDescent="0.3">
      <c r="A66" s="152" t="s">
        <v>1</v>
      </c>
      <c r="B66" s="157" t="s">
        <v>1</v>
      </c>
      <c r="C66" s="154" t="s">
        <v>1</v>
      </c>
      <c r="D66" s="152" t="s">
        <v>1</v>
      </c>
      <c r="E66" s="152" t="s">
        <v>1</v>
      </c>
      <c r="F66" s="152" t="s">
        <v>1</v>
      </c>
      <c r="G66" s="152" t="s">
        <v>1</v>
      </c>
      <c r="H66" s="152" t="s">
        <v>1</v>
      </c>
      <c r="I66" s="152" t="s">
        <v>1</v>
      </c>
      <c r="J66" s="152" t="s">
        <v>1</v>
      </c>
      <c r="K66" s="152" t="s">
        <v>1</v>
      </c>
      <c r="L66" s="152" t="s">
        <v>1</v>
      </c>
      <c r="M66" s="152" t="s">
        <v>1</v>
      </c>
      <c r="N66" s="152" t="s">
        <v>1</v>
      </c>
      <c r="O66" s="152" t="s">
        <v>1</v>
      </c>
      <c r="P66" s="153" t="s">
        <v>1</v>
      </c>
      <c r="Q66" s="158" t="s">
        <v>1</v>
      </c>
      <c r="R66" s="158" t="s">
        <v>1</v>
      </c>
      <c r="S66" s="158" t="s">
        <v>1</v>
      </c>
      <c r="T66" s="158" t="s">
        <v>1</v>
      </c>
      <c r="U66" s="158" t="s">
        <v>1</v>
      </c>
      <c r="V66" s="158" t="s">
        <v>1</v>
      </c>
      <c r="W66" s="158" t="s">
        <v>1</v>
      </c>
      <c r="X66" s="158" t="s">
        <v>1</v>
      </c>
      <c r="Y66" s="158" t="s">
        <v>1</v>
      </c>
      <c r="Z66" s="158" t="s">
        <v>1</v>
      </c>
      <c r="AA66" s="158" t="s">
        <v>1</v>
      </c>
      <c r="AB66" s="155"/>
    </row>
    <row r="67" spans="1:28" ht="34.200000000000003" customHeight="1" x14ac:dyDescent="0.3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CDD5-D1FE-4247-B5F1-201B9C824883}">
  <dimension ref="A1:AB21"/>
  <sheetViews>
    <sheetView topLeftCell="O1" workbookViewId="0">
      <selection activeCell="C20" sqref="C20"/>
    </sheetView>
  </sheetViews>
  <sheetFormatPr baseColWidth="10" defaultColWidth="11.5546875" defaultRowHeight="14.4" x14ac:dyDescent="0.3"/>
  <cols>
    <col min="1" max="1" width="13.44140625" style="151" customWidth="1"/>
    <col min="2" max="2" width="26.88671875" style="151" customWidth="1"/>
    <col min="3" max="3" width="21.5546875" style="151" customWidth="1"/>
    <col min="4" max="11" width="5.44140625" style="151" customWidth="1"/>
    <col min="12" max="12" width="7" style="151" customWidth="1"/>
    <col min="13" max="13" width="9.6640625" style="151" customWidth="1"/>
    <col min="14" max="14" width="8.109375" style="151" customWidth="1"/>
    <col min="15" max="15" width="9.6640625" style="151" customWidth="1"/>
    <col min="16" max="16" width="27.6640625" style="151" customWidth="1"/>
    <col min="17" max="27" width="18.88671875" style="151" customWidth="1"/>
    <col min="28" max="28" width="17.88671875" style="151" customWidth="1"/>
    <col min="29" max="29" width="6.44140625" style="151" customWidth="1"/>
    <col min="30" max="16384" width="11.5546875" style="151"/>
  </cols>
  <sheetData>
    <row r="1" spans="1:28" x14ac:dyDescent="0.3">
      <c r="A1" s="149" t="s">
        <v>0</v>
      </c>
      <c r="B1" s="149">
        <v>2026</v>
      </c>
      <c r="C1" s="150" t="s">
        <v>1</v>
      </c>
      <c r="D1" s="150" t="s">
        <v>1</v>
      </c>
      <c r="E1" s="150" t="s">
        <v>1</v>
      </c>
      <c r="F1" s="150" t="s">
        <v>1</v>
      </c>
      <c r="G1" s="150" t="s">
        <v>1</v>
      </c>
      <c r="H1" s="150" t="s">
        <v>1</v>
      </c>
      <c r="I1" s="150" t="s">
        <v>1</v>
      </c>
      <c r="J1" s="150" t="s">
        <v>1</v>
      </c>
      <c r="K1" s="150" t="s">
        <v>1</v>
      </c>
      <c r="L1" s="150" t="s">
        <v>1</v>
      </c>
      <c r="M1" s="150" t="s">
        <v>1</v>
      </c>
      <c r="N1" s="150" t="s">
        <v>1</v>
      </c>
      <c r="O1" s="150" t="s">
        <v>1</v>
      </c>
      <c r="P1" s="150" t="s">
        <v>1</v>
      </c>
      <c r="Q1" s="150" t="s">
        <v>1</v>
      </c>
      <c r="R1" s="150" t="s">
        <v>1</v>
      </c>
      <c r="S1" s="150" t="s">
        <v>1</v>
      </c>
      <c r="T1" s="150" t="s">
        <v>1</v>
      </c>
      <c r="U1" s="150" t="s">
        <v>1</v>
      </c>
      <c r="V1" s="150" t="s">
        <v>1</v>
      </c>
      <c r="W1" s="150" t="s">
        <v>1</v>
      </c>
      <c r="X1" s="150" t="s">
        <v>1</v>
      </c>
      <c r="Y1" s="150" t="s">
        <v>1</v>
      </c>
      <c r="Z1" s="150" t="s">
        <v>1</v>
      </c>
      <c r="AA1" s="150" t="s">
        <v>1</v>
      </c>
    </row>
    <row r="2" spans="1:28" x14ac:dyDescent="0.3">
      <c r="A2" s="149" t="s">
        <v>2</v>
      </c>
      <c r="B2" s="149" t="s">
        <v>3</v>
      </c>
      <c r="C2" s="150" t="s">
        <v>1</v>
      </c>
      <c r="D2" s="150" t="s">
        <v>1</v>
      </c>
      <c r="E2" s="150" t="s">
        <v>1</v>
      </c>
      <c r="F2" s="150" t="s">
        <v>1</v>
      </c>
      <c r="G2" s="150" t="s">
        <v>1</v>
      </c>
      <c r="H2" s="150" t="s">
        <v>1</v>
      </c>
      <c r="I2" s="150" t="s">
        <v>1</v>
      </c>
      <c r="J2" s="150" t="s">
        <v>1</v>
      </c>
      <c r="K2" s="150" t="s">
        <v>1</v>
      </c>
      <c r="L2" s="150" t="s">
        <v>1</v>
      </c>
      <c r="M2" s="150" t="s">
        <v>1</v>
      </c>
      <c r="N2" s="150" t="s">
        <v>1</v>
      </c>
      <c r="O2" s="150" t="s">
        <v>1</v>
      </c>
      <c r="P2" s="150" t="s">
        <v>1</v>
      </c>
      <c r="Q2" s="150" t="s">
        <v>1</v>
      </c>
      <c r="R2" s="150" t="s">
        <v>1</v>
      </c>
      <c r="S2" s="150" t="s">
        <v>1</v>
      </c>
      <c r="T2" s="150" t="s">
        <v>1</v>
      </c>
      <c r="U2" s="150" t="s">
        <v>1</v>
      </c>
      <c r="V2" s="150" t="s">
        <v>1</v>
      </c>
      <c r="W2" s="150" t="s">
        <v>1</v>
      </c>
      <c r="X2" s="150" t="s">
        <v>1</v>
      </c>
      <c r="Y2" s="150" t="s">
        <v>1</v>
      </c>
      <c r="Z2" s="150" t="s">
        <v>1</v>
      </c>
      <c r="AA2" s="150" t="s">
        <v>1</v>
      </c>
    </row>
    <row r="3" spans="1:28" x14ac:dyDescent="0.3">
      <c r="A3" s="149" t="s">
        <v>4</v>
      </c>
      <c r="B3" s="149" t="s">
        <v>5</v>
      </c>
      <c r="C3" s="150" t="s">
        <v>1</v>
      </c>
      <c r="D3" s="150" t="s">
        <v>1</v>
      </c>
      <c r="E3" s="150" t="s">
        <v>1</v>
      </c>
      <c r="F3" s="150" t="s">
        <v>1</v>
      </c>
      <c r="G3" s="150" t="s">
        <v>1</v>
      </c>
      <c r="H3" s="150" t="s">
        <v>1</v>
      </c>
      <c r="I3" s="150" t="s">
        <v>1</v>
      </c>
      <c r="J3" s="150" t="s">
        <v>1</v>
      </c>
      <c r="K3" s="150" t="s">
        <v>1</v>
      </c>
      <c r="L3" s="150" t="s">
        <v>1</v>
      </c>
      <c r="M3" s="150" t="s">
        <v>1</v>
      </c>
      <c r="N3" s="150" t="s">
        <v>1</v>
      </c>
      <c r="O3" s="150" t="s">
        <v>1</v>
      </c>
      <c r="P3" s="150" t="s">
        <v>1</v>
      </c>
      <c r="Q3" s="150" t="s">
        <v>1</v>
      </c>
      <c r="R3" s="150" t="s">
        <v>1</v>
      </c>
      <c r="S3" s="150" t="s">
        <v>1</v>
      </c>
      <c r="T3" s="150" t="s">
        <v>1</v>
      </c>
      <c r="U3" s="150" t="s">
        <v>1</v>
      </c>
      <c r="V3" s="150" t="s">
        <v>1</v>
      </c>
      <c r="W3" s="150" t="s">
        <v>1</v>
      </c>
      <c r="X3" s="150" t="s">
        <v>1</v>
      </c>
      <c r="Y3" s="150" t="s">
        <v>1</v>
      </c>
      <c r="Z3" s="150" t="s">
        <v>1</v>
      </c>
      <c r="AA3" s="150" t="s">
        <v>1</v>
      </c>
    </row>
    <row r="4" spans="1:28" x14ac:dyDescent="0.3">
      <c r="A4" s="149" t="s">
        <v>6</v>
      </c>
      <c r="B4" s="149" t="s">
        <v>7</v>
      </c>
      <c r="C4" s="149" t="s">
        <v>8</v>
      </c>
      <c r="D4" s="149" t="s">
        <v>9</v>
      </c>
      <c r="E4" s="149" t="s">
        <v>10</v>
      </c>
      <c r="F4" s="149" t="s">
        <v>11</v>
      </c>
      <c r="G4" s="149" t="s">
        <v>12</v>
      </c>
      <c r="H4" s="149" t="s">
        <v>13</v>
      </c>
      <c r="I4" s="149" t="s">
        <v>14</v>
      </c>
      <c r="J4" s="149" t="s">
        <v>15</v>
      </c>
      <c r="K4" s="149" t="s">
        <v>16</v>
      </c>
      <c r="L4" s="149" t="s">
        <v>17</v>
      </c>
      <c r="M4" s="149" t="s">
        <v>18</v>
      </c>
      <c r="N4" s="149" t="s">
        <v>19</v>
      </c>
      <c r="O4" s="149" t="s">
        <v>20</v>
      </c>
      <c r="P4" s="149" t="s">
        <v>21</v>
      </c>
      <c r="Q4" s="149" t="s">
        <v>22</v>
      </c>
      <c r="R4" s="149" t="s">
        <v>23</v>
      </c>
      <c r="S4" s="149" t="s">
        <v>24</v>
      </c>
      <c r="T4" s="149" t="s">
        <v>25</v>
      </c>
      <c r="U4" s="149" t="s">
        <v>26</v>
      </c>
      <c r="V4" s="149" t="s">
        <v>27</v>
      </c>
      <c r="W4" s="149" t="s">
        <v>28</v>
      </c>
      <c r="X4" s="149" t="s">
        <v>29</v>
      </c>
      <c r="Y4" s="149" t="s">
        <v>30</v>
      </c>
      <c r="Z4" s="149" t="s">
        <v>31</v>
      </c>
      <c r="AA4" s="149" t="s">
        <v>32</v>
      </c>
    </row>
    <row r="5" spans="1:28" x14ac:dyDescent="0.3">
      <c r="A5" s="152" t="s">
        <v>33</v>
      </c>
      <c r="B5" s="153" t="s">
        <v>34</v>
      </c>
      <c r="C5" s="154" t="s">
        <v>190</v>
      </c>
      <c r="D5" s="152" t="s">
        <v>36</v>
      </c>
      <c r="E5" s="152" t="s">
        <v>37</v>
      </c>
      <c r="F5" s="152" t="s">
        <v>37</v>
      </c>
      <c r="G5" s="152" t="s">
        <v>37</v>
      </c>
      <c r="H5" s="152"/>
      <c r="I5" s="152"/>
      <c r="J5" s="152"/>
      <c r="K5" s="152"/>
      <c r="L5" s="152"/>
      <c r="M5" s="152" t="s">
        <v>39</v>
      </c>
      <c r="N5" s="152" t="s">
        <v>40</v>
      </c>
      <c r="O5" s="152" t="s">
        <v>41</v>
      </c>
      <c r="P5" s="153" t="s">
        <v>191</v>
      </c>
      <c r="Q5" s="155">
        <v>42805564000</v>
      </c>
      <c r="R5" s="155">
        <v>0</v>
      </c>
      <c r="S5" s="155">
        <v>0</v>
      </c>
      <c r="T5" s="155">
        <v>42805564000</v>
      </c>
      <c r="U5" s="155">
        <v>0</v>
      </c>
      <c r="V5" s="155">
        <v>42805564000</v>
      </c>
      <c r="W5" s="155">
        <v>0</v>
      </c>
      <c r="X5" s="155">
        <v>2869114391</v>
      </c>
      <c r="Y5" s="155">
        <v>2836123758</v>
      </c>
      <c r="Z5" s="155">
        <v>2836123758</v>
      </c>
      <c r="AA5" s="155">
        <v>2836123758</v>
      </c>
      <c r="AB5" s="155">
        <f>+V5-X5</f>
        <v>39936449609</v>
      </c>
    </row>
    <row r="6" spans="1:28" x14ac:dyDescent="0.3">
      <c r="A6" s="152" t="s">
        <v>33</v>
      </c>
      <c r="B6" s="153" t="s">
        <v>34</v>
      </c>
      <c r="C6" s="154" t="s">
        <v>192</v>
      </c>
      <c r="D6" s="152" t="s">
        <v>36</v>
      </c>
      <c r="E6" s="152" t="s">
        <v>37</v>
      </c>
      <c r="F6" s="152" t="s">
        <v>37</v>
      </c>
      <c r="G6" s="152" t="s">
        <v>59</v>
      </c>
      <c r="H6" s="152"/>
      <c r="I6" s="152"/>
      <c r="J6" s="152"/>
      <c r="K6" s="152"/>
      <c r="L6" s="152"/>
      <c r="M6" s="152" t="s">
        <v>39</v>
      </c>
      <c r="N6" s="152" t="s">
        <v>40</v>
      </c>
      <c r="O6" s="152" t="s">
        <v>41</v>
      </c>
      <c r="P6" s="153" t="s">
        <v>193</v>
      </c>
      <c r="Q6" s="155">
        <v>14894614000</v>
      </c>
      <c r="R6" s="155">
        <v>0</v>
      </c>
      <c r="S6" s="155">
        <v>0</v>
      </c>
      <c r="T6" s="155">
        <v>14894614000</v>
      </c>
      <c r="U6" s="155">
        <v>0</v>
      </c>
      <c r="V6" s="155">
        <v>14894614000</v>
      </c>
      <c r="W6" s="155">
        <v>0</v>
      </c>
      <c r="X6" s="155">
        <v>1213760767</v>
      </c>
      <c r="Y6" s="155">
        <v>1107077962</v>
      </c>
      <c r="Z6" s="155">
        <v>1107077962</v>
      </c>
      <c r="AA6" s="155">
        <v>1107077962</v>
      </c>
      <c r="AB6" s="155">
        <f t="shared" ref="AB6:AB15" si="0">+V6-X6</f>
        <v>13680853233</v>
      </c>
    </row>
    <row r="7" spans="1:28" x14ac:dyDescent="0.3">
      <c r="A7" s="152" t="s">
        <v>33</v>
      </c>
      <c r="B7" s="153" t="s">
        <v>34</v>
      </c>
      <c r="C7" s="154" t="s">
        <v>194</v>
      </c>
      <c r="D7" s="152" t="s">
        <v>36</v>
      </c>
      <c r="E7" s="152" t="s">
        <v>37</v>
      </c>
      <c r="F7" s="152" t="s">
        <v>37</v>
      </c>
      <c r="G7" s="152" t="s">
        <v>77</v>
      </c>
      <c r="H7" s="152"/>
      <c r="I7" s="152"/>
      <c r="J7" s="152"/>
      <c r="K7" s="152"/>
      <c r="L7" s="152"/>
      <c r="M7" s="152" t="s">
        <v>39</v>
      </c>
      <c r="N7" s="152" t="s">
        <v>40</v>
      </c>
      <c r="O7" s="152" t="s">
        <v>41</v>
      </c>
      <c r="P7" s="153" t="s">
        <v>195</v>
      </c>
      <c r="Q7" s="155">
        <v>4773698000</v>
      </c>
      <c r="R7" s="155">
        <v>0</v>
      </c>
      <c r="S7" s="155">
        <v>0</v>
      </c>
      <c r="T7" s="155">
        <v>4773698000</v>
      </c>
      <c r="U7" s="155">
        <v>0</v>
      </c>
      <c r="V7" s="155">
        <v>4773698000</v>
      </c>
      <c r="W7" s="155">
        <v>0</v>
      </c>
      <c r="X7" s="155">
        <v>146037471</v>
      </c>
      <c r="Y7" s="155">
        <v>128335828</v>
      </c>
      <c r="Z7" s="155">
        <v>128335828</v>
      </c>
      <c r="AA7" s="155">
        <v>128335828</v>
      </c>
      <c r="AB7" s="155">
        <f t="shared" si="0"/>
        <v>4627660529</v>
      </c>
    </row>
    <row r="8" spans="1:28" x14ac:dyDescent="0.3">
      <c r="A8" s="152" t="s">
        <v>33</v>
      </c>
      <c r="B8" s="153" t="s">
        <v>34</v>
      </c>
      <c r="C8" s="154" t="s">
        <v>196</v>
      </c>
      <c r="D8" s="152" t="s">
        <v>36</v>
      </c>
      <c r="E8" s="152" t="s">
        <v>59</v>
      </c>
      <c r="F8" s="152"/>
      <c r="G8" s="152"/>
      <c r="H8" s="152"/>
      <c r="I8" s="152"/>
      <c r="J8" s="152"/>
      <c r="K8" s="152"/>
      <c r="L8" s="152"/>
      <c r="M8" s="152" t="s">
        <v>39</v>
      </c>
      <c r="N8" s="152" t="s">
        <v>40</v>
      </c>
      <c r="O8" s="152" t="s">
        <v>41</v>
      </c>
      <c r="P8" s="153" t="s">
        <v>197</v>
      </c>
      <c r="Q8" s="155">
        <v>21489143823</v>
      </c>
      <c r="R8" s="155">
        <v>148869065582</v>
      </c>
      <c r="S8" s="155">
        <v>0</v>
      </c>
      <c r="T8" s="155">
        <v>170358209405</v>
      </c>
      <c r="U8" s="155">
        <v>0</v>
      </c>
      <c r="V8" s="155">
        <v>104152466297.34</v>
      </c>
      <c r="W8" s="155">
        <v>66205743107.660004</v>
      </c>
      <c r="X8" s="155">
        <v>99109216584.929993</v>
      </c>
      <c r="Y8" s="155">
        <v>61325348.5</v>
      </c>
      <c r="Z8" s="155">
        <v>61325348.5</v>
      </c>
      <c r="AA8" s="155">
        <v>61325348.5</v>
      </c>
      <c r="AB8" s="155">
        <f t="shared" si="0"/>
        <v>5043249712.4100037</v>
      </c>
    </row>
    <row r="9" spans="1:28" x14ac:dyDescent="0.3">
      <c r="A9" s="152" t="s">
        <v>33</v>
      </c>
      <c r="B9" s="153" t="s">
        <v>34</v>
      </c>
      <c r="C9" s="154" t="s">
        <v>198</v>
      </c>
      <c r="D9" s="152" t="s">
        <v>36</v>
      </c>
      <c r="E9" s="152" t="s">
        <v>77</v>
      </c>
      <c r="F9" s="152" t="s">
        <v>77</v>
      </c>
      <c r="G9" s="152" t="s">
        <v>37</v>
      </c>
      <c r="H9" s="152" t="s">
        <v>199</v>
      </c>
      <c r="I9" s="152"/>
      <c r="J9" s="152"/>
      <c r="K9" s="152"/>
      <c r="L9" s="152"/>
      <c r="M9" s="152" t="s">
        <v>39</v>
      </c>
      <c r="N9" s="152" t="s">
        <v>40</v>
      </c>
      <c r="O9" s="152" t="s">
        <v>41</v>
      </c>
      <c r="P9" s="153" t="s">
        <v>200</v>
      </c>
      <c r="Q9" s="155">
        <v>2181124000</v>
      </c>
      <c r="R9" s="155">
        <v>0</v>
      </c>
      <c r="S9" s="155">
        <v>0</v>
      </c>
      <c r="T9" s="155">
        <v>2181124000</v>
      </c>
      <c r="U9" s="155">
        <v>0</v>
      </c>
      <c r="V9" s="155">
        <v>2101124000</v>
      </c>
      <c r="W9" s="155">
        <v>80000000</v>
      </c>
      <c r="X9" s="155">
        <v>2064842664</v>
      </c>
      <c r="Y9" s="155">
        <v>10146938</v>
      </c>
      <c r="Z9" s="155">
        <v>10146938</v>
      </c>
      <c r="AA9" s="155">
        <v>10146938</v>
      </c>
      <c r="AB9" s="155">
        <f t="shared" si="0"/>
        <v>36281336</v>
      </c>
    </row>
    <row r="10" spans="1:28" x14ac:dyDescent="0.3">
      <c r="A10" s="152" t="s">
        <v>33</v>
      </c>
      <c r="B10" s="153" t="s">
        <v>34</v>
      </c>
      <c r="C10" s="154" t="s">
        <v>201</v>
      </c>
      <c r="D10" s="152" t="s">
        <v>36</v>
      </c>
      <c r="E10" s="152" t="s">
        <v>77</v>
      </c>
      <c r="F10" s="152" t="s">
        <v>158</v>
      </c>
      <c r="G10" s="152" t="s">
        <v>59</v>
      </c>
      <c r="H10" s="152" t="s">
        <v>159</v>
      </c>
      <c r="I10" s="152"/>
      <c r="J10" s="152"/>
      <c r="K10" s="152"/>
      <c r="L10" s="152"/>
      <c r="M10" s="152" t="s">
        <v>39</v>
      </c>
      <c r="N10" s="152" t="s">
        <v>40</v>
      </c>
      <c r="O10" s="152" t="s">
        <v>41</v>
      </c>
      <c r="P10" s="153" t="s">
        <v>202</v>
      </c>
      <c r="Q10" s="155">
        <v>280000000</v>
      </c>
      <c r="R10" s="155">
        <v>0</v>
      </c>
      <c r="S10" s="155">
        <v>0</v>
      </c>
      <c r="T10" s="155">
        <v>280000000</v>
      </c>
      <c r="U10" s="155">
        <v>0</v>
      </c>
      <c r="V10" s="155">
        <v>280000000</v>
      </c>
      <c r="W10" s="155">
        <v>0</v>
      </c>
      <c r="X10" s="155">
        <v>27941631</v>
      </c>
      <c r="Y10" s="155">
        <v>27941631</v>
      </c>
      <c r="Z10" s="155">
        <v>27941631</v>
      </c>
      <c r="AA10" s="155">
        <v>27941631</v>
      </c>
      <c r="AB10" s="155">
        <f t="shared" si="0"/>
        <v>252058369</v>
      </c>
    </row>
    <row r="11" spans="1:28" x14ac:dyDescent="0.3">
      <c r="A11" s="152" t="s">
        <v>33</v>
      </c>
      <c r="B11" s="153" t="s">
        <v>34</v>
      </c>
      <c r="C11" s="154" t="s">
        <v>203</v>
      </c>
      <c r="D11" s="152" t="s">
        <v>36</v>
      </c>
      <c r="E11" s="152" t="s">
        <v>77</v>
      </c>
      <c r="F11" s="152" t="s">
        <v>40</v>
      </c>
      <c r="G11" s="152"/>
      <c r="H11" s="152"/>
      <c r="I11" s="152"/>
      <c r="J11" s="152"/>
      <c r="K11" s="152"/>
      <c r="L11" s="152"/>
      <c r="M11" s="152" t="s">
        <v>39</v>
      </c>
      <c r="N11" s="152" t="s">
        <v>40</v>
      </c>
      <c r="O11" s="152" t="s">
        <v>41</v>
      </c>
      <c r="P11" s="153" t="s">
        <v>204</v>
      </c>
      <c r="Q11" s="155">
        <v>117000000</v>
      </c>
      <c r="R11" s="155">
        <v>0</v>
      </c>
      <c r="S11" s="155">
        <v>0</v>
      </c>
      <c r="T11" s="155">
        <v>117000000</v>
      </c>
      <c r="U11" s="155">
        <v>0</v>
      </c>
      <c r="V11" s="155">
        <v>0</v>
      </c>
      <c r="W11" s="155">
        <v>117000000</v>
      </c>
      <c r="X11" s="155">
        <v>0</v>
      </c>
      <c r="Y11" s="155">
        <v>0</v>
      </c>
      <c r="Z11" s="155">
        <v>0</v>
      </c>
      <c r="AA11" s="155">
        <v>0</v>
      </c>
      <c r="AB11" s="155">
        <f t="shared" si="0"/>
        <v>0</v>
      </c>
    </row>
    <row r="12" spans="1:28" x14ac:dyDescent="0.3">
      <c r="A12" s="152" t="s">
        <v>33</v>
      </c>
      <c r="B12" s="153" t="s">
        <v>34</v>
      </c>
      <c r="C12" s="154" t="s">
        <v>205</v>
      </c>
      <c r="D12" s="152" t="s">
        <v>36</v>
      </c>
      <c r="E12" s="152" t="s">
        <v>206</v>
      </c>
      <c r="F12" s="152" t="s">
        <v>158</v>
      </c>
      <c r="G12" s="152" t="s">
        <v>37</v>
      </c>
      <c r="H12" s="152"/>
      <c r="I12" s="152"/>
      <c r="J12" s="152"/>
      <c r="K12" s="152"/>
      <c r="L12" s="152"/>
      <c r="M12" s="152" t="s">
        <v>39</v>
      </c>
      <c r="N12" s="152" t="s">
        <v>207</v>
      </c>
      <c r="O12" s="152" t="s">
        <v>208</v>
      </c>
      <c r="P12" s="153" t="s">
        <v>209</v>
      </c>
      <c r="Q12" s="155">
        <v>309000000</v>
      </c>
      <c r="R12" s="155">
        <v>0</v>
      </c>
      <c r="S12" s="155">
        <v>0</v>
      </c>
      <c r="T12" s="155">
        <v>309000000</v>
      </c>
      <c r="U12" s="155">
        <v>0</v>
      </c>
      <c r="V12" s="155">
        <v>0</v>
      </c>
      <c r="W12" s="155">
        <v>309000000</v>
      </c>
      <c r="X12" s="155">
        <v>0</v>
      </c>
      <c r="Y12" s="155">
        <v>0</v>
      </c>
      <c r="Z12" s="155">
        <v>0</v>
      </c>
      <c r="AA12" s="155">
        <v>0</v>
      </c>
      <c r="AB12" s="155">
        <f t="shared" si="0"/>
        <v>0</v>
      </c>
    </row>
    <row r="13" spans="1:28" x14ac:dyDescent="0.3">
      <c r="A13" s="152" t="s">
        <v>33</v>
      </c>
      <c r="B13" s="153" t="s">
        <v>34</v>
      </c>
      <c r="C13" s="154" t="s">
        <v>210</v>
      </c>
      <c r="D13" s="152" t="s">
        <v>166</v>
      </c>
      <c r="E13" s="152" t="s">
        <v>167</v>
      </c>
      <c r="F13" s="152" t="s">
        <v>168</v>
      </c>
      <c r="G13" s="152" t="s">
        <v>169</v>
      </c>
      <c r="H13" s="152" t="s">
        <v>170</v>
      </c>
      <c r="I13" s="152"/>
      <c r="J13" s="152"/>
      <c r="K13" s="152"/>
      <c r="L13" s="152"/>
      <c r="M13" s="152" t="s">
        <v>39</v>
      </c>
      <c r="N13" s="152" t="s">
        <v>40</v>
      </c>
      <c r="O13" s="152" t="s">
        <v>41</v>
      </c>
      <c r="P13" s="153" t="s">
        <v>211</v>
      </c>
      <c r="Q13" s="155">
        <v>5958976410</v>
      </c>
      <c r="R13" s="155">
        <v>0</v>
      </c>
      <c r="S13" s="155">
        <v>0</v>
      </c>
      <c r="T13" s="155">
        <v>5958976410</v>
      </c>
      <c r="U13" s="155">
        <v>0</v>
      </c>
      <c r="V13" s="155">
        <v>5287908664</v>
      </c>
      <c r="W13" s="155">
        <v>671067746</v>
      </c>
      <c r="X13" s="155">
        <v>2012933280</v>
      </c>
      <c r="Y13" s="155">
        <v>0</v>
      </c>
      <c r="Z13" s="155">
        <v>0</v>
      </c>
      <c r="AA13" s="155">
        <v>0</v>
      </c>
      <c r="AB13" s="155">
        <f t="shared" si="0"/>
        <v>3274975384</v>
      </c>
    </row>
    <row r="14" spans="1:28" x14ac:dyDescent="0.3">
      <c r="A14" s="152" t="s">
        <v>33</v>
      </c>
      <c r="B14" s="153" t="s">
        <v>34</v>
      </c>
      <c r="C14" s="154" t="s">
        <v>212</v>
      </c>
      <c r="D14" s="152" t="s">
        <v>166</v>
      </c>
      <c r="E14" s="152" t="s">
        <v>167</v>
      </c>
      <c r="F14" s="152" t="s">
        <v>168</v>
      </c>
      <c r="G14" s="152" t="s">
        <v>181</v>
      </c>
      <c r="H14" s="152" t="s">
        <v>170</v>
      </c>
      <c r="I14" s="152"/>
      <c r="J14" s="152"/>
      <c r="K14" s="152"/>
      <c r="L14" s="152"/>
      <c r="M14" s="152" t="s">
        <v>39</v>
      </c>
      <c r="N14" s="152" t="s">
        <v>182</v>
      </c>
      <c r="O14" s="152" t="s">
        <v>41</v>
      </c>
      <c r="P14" s="153" t="s">
        <v>211</v>
      </c>
      <c r="Q14" s="155">
        <v>16307350590</v>
      </c>
      <c r="R14" s="155">
        <v>0</v>
      </c>
      <c r="S14" s="155">
        <v>0</v>
      </c>
      <c r="T14" s="155">
        <v>16307350590</v>
      </c>
      <c r="U14" s="155">
        <v>0</v>
      </c>
      <c r="V14" s="155">
        <v>0</v>
      </c>
      <c r="W14" s="155">
        <v>16307350590</v>
      </c>
      <c r="X14" s="155">
        <v>0</v>
      </c>
      <c r="Y14" s="155">
        <v>0</v>
      </c>
      <c r="Z14" s="155">
        <v>0</v>
      </c>
      <c r="AA14" s="155">
        <v>0</v>
      </c>
      <c r="AB14" s="155">
        <f t="shared" si="0"/>
        <v>0</v>
      </c>
    </row>
    <row r="15" spans="1:28" x14ac:dyDescent="0.3">
      <c r="A15" s="152" t="s">
        <v>1</v>
      </c>
      <c r="B15" s="153" t="s">
        <v>1</v>
      </c>
      <c r="C15" s="154" t="s">
        <v>1</v>
      </c>
      <c r="D15" s="152" t="s">
        <v>1</v>
      </c>
      <c r="E15" s="152" t="s">
        <v>1</v>
      </c>
      <c r="F15" s="152" t="s">
        <v>1</v>
      </c>
      <c r="G15" s="152" t="s">
        <v>1</v>
      </c>
      <c r="H15" s="152" t="s">
        <v>1</v>
      </c>
      <c r="I15" s="152" t="s">
        <v>1</v>
      </c>
      <c r="J15" s="152" t="s">
        <v>1</v>
      </c>
      <c r="K15" s="152" t="s">
        <v>1</v>
      </c>
      <c r="L15" s="152" t="s">
        <v>1</v>
      </c>
      <c r="M15" s="152" t="s">
        <v>1</v>
      </c>
      <c r="N15" s="152" t="s">
        <v>1</v>
      </c>
      <c r="O15" s="152" t="s">
        <v>1</v>
      </c>
      <c r="P15" s="153" t="s">
        <v>1</v>
      </c>
      <c r="Q15" s="155">
        <v>109116470823</v>
      </c>
      <c r="R15" s="155">
        <v>148869065582</v>
      </c>
      <c r="S15" s="155">
        <v>0</v>
      </c>
      <c r="T15" s="155">
        <v>257985536405</v>
      </c>
      <c r="U15" s="155">
        <v>0</v>
      </c>
      <c r="V15" s="155">
        <v>174295374961.34</v>
      </c>
      <c r="W15" s="155">
        <v>83690161443.660004</v>
      </c>
      <c r="X15" s="155">
        <v>107443846788.92999</v>
      </c>
      <c r="Y15" s="155">
        <v>4170951465.5</v>
      </c>
      <c r="Z15" s="155">
        <v>4170951465.5</v>
      </c>
      <c r="AA15" s="155">
        <v>4170951465.5</v>
      </c>
      <c r="AB15" s="155">
        <f t="shared" si="0"/>
        <v>66851528172.410004</v>
      </c>
    </row>
    <row r="16" spans="1:28" x14ac:dyDescent="0.3">
      <c r="A16" s="152" t="s">
        <v>1</v>
      </c>
      <c r="B16" s="157" t="s">
        <v>1</v>
      </c>
      <c r="C16" s="154" t="s">
        <v>1</v>
      </c>
      <c r="D16" s="152" t="s">
        <v>1</v>
      </c>
      <c r="E16" s="152" t="s">
        <v>1</v>
      </c>
      <c r="F16" s="152" t="s">
        <v>1</v>
      </c>
      <c r="G16" s="152" t="s">
        <v>1</v>
      </c>
      <c r="H16" s="152" t="s">
        <v>1</v>
      </c>
      <c r="I16" s="152" t="s">
        <v>1</v>
      </c>
      <c r="J16" s="152" t="s">
        <v>1</v>
      </c>
      <c r="K16" s="152" t="s">
        <v>1</v>
      </c>
      <c r="L16" s="152" t="s">
        <v>1</v>
      </c>
      <c r="M16" s="152" t="s">
        <v>1</v>
      </c>
      <c r="N16" s="152" t="s">
        <v>1</v>
      </c>
      <c r="O16" s="152" t="s">
        <v>1</v>
      </c>
      <c r="P16" s="153" t="s">
        <v>1</v>
      </c>
      <c r="Q16" s="158" t="s">
        <v>1</v>
      </c>
      <c r="R16" s="158" t="s">
        <v>1</v>
      </c>
      <c r="S16" s="158" t="s">
        <v>1</v>
      </c>
      <c r="T16" s="158" t="s">
        <v>1</v>
      </c>
      <c r="U16" s="158" t="s">
        <v>1</v>
      </c>
      <c r="V16" s="158" t="s">
        <v>1</v>
      </c>
      <c r="W16" s="158" t="s">
        <v>1</v>
      </c>
      <c r="X16" s="158" t="s">
        <v>1</v>
      </c>
      <c r="Y16" s="158" t="s">
        <v>1</v>
      </c>
      <c r="Z16" s="158" t="s">
        <v>1</v>
      </c>
      <c r="AA16" s="158" t="s">
        <v>1</v>
      </c>
      <c r="AB16" s="156"/>
    </row>
    <row r="17" spans="18:18" ht="0" hidden="1" customHeight="1" x14ac:dyDescent="0.3"/>
    <row r="18" spans="18:18" ht="33.9" customHeight="1" x14ac:dyDescent="0.3"/>
    <row r="21" spans="18:18" x14ac:dyDescent="0.3">
      <c r="R21" s="15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8D39-2812-405F-A4A9-03B01BE45F47}">
  <dimension ref="A2:S162"/>
  <sheetViews>
    <sheetView tabSelected="1" view="pageBreakPreview" zoomScale="60" zoomScaleNormal="100" workbookViewId="0">
      <selection activeCell="V31" sqref="V31"/>
    </sheetView>
  </sheetViews>
  <sheetFormatPr baseColWidth="10" defaultColWidth="11.44140625" defaultRowHeight="12" x14ac:dyDescent="0.3"/>
  <cols>
    <col min="1" max="1" width="5" style="6" customWidth="1"/>
    <col min="2" max="2" width="5.33203125" style="6" customWidth="1"/>
    <col min="3" max="3" width="5" style="6" customWidth="1"/>
    <col min="4" max="5" width="7.44140625" style="6" customWidth="1"/>
    <col min="6" max="6" width="5.5546875" style="6" customWidth="1"/>
    <col min="7" max="7" width="7.5546875" style="6" customWidth="1"/>
    <col min="8" max="8" width="65.88671875" style="6" bestFit="1" customWidth="1"/>
    <col min="9" max="9" width="24" style="8" customWidth="1"/>
    <col min="10" max="10" width="25.44140625" style="8" customWidth="1"/>
    <col min="11" max="11" width="22.109375" style="6" customWidth="1"/>
    <col min="12" max="12" width="22" style="8" customWidth="1"/>
    <col min="13" max="13" width="25.5546875" style="8" customWidth="1"/>
    <col min="14" max="14" width="23.109375" style="90" customWidth="1"/>
    <col min="15" max="15" width="14" style="86" bestFit="1" customWidth="1"/>
    <col min="16" max="16" width="16" style="6" bestFit="1" customWidth="1"/>
    <col min="17" max="17" width="13" style="6" bestFit="1" customWidth="1"/>
    <col min="18" max="18" width="7.6640625" style="6" customWidth="1"/>
    <col min="19" max="19" width="15.88671875" style="7" bestFit="1" customWidth="1"/>
    <col min="20" max="16384" width="11.44140625" style="6"/>
  </cols>
  <sheetData>
    <row r="2" spans="1:19" s="2" customFormat="1" ht="27" customHeight="1" x14ac:dyDescent="0.3">
      <c r="A2" s="185" t="s">
        <v>213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"/>
      <c r="S2" s="3"/>
    </row>
    <row r="3" spans="1:19" s="2" customFormat="1" ht="27" customHeight="1" x14ac:dyDescent="0.3">
      <c r="A3" s="185" t="s">
        <v>214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"/>
      <c r="S3" s="3"/>
    </row>
    <row r="4" spans="1:19" s="2" customFormat="1" ht="27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3"/>
    </row>
    <row r="5" spans="1:19" ht="17.25" customHeight="1" thickBo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9" ht="12" customHeight="1" x14ac:dyDescent="0.3">
      <c r="A6" s="186" t="s">
        <v>215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8"/>
    </row>
    <row r="7" spans="1:19" ht="20.25" customHeight="1" thickBot="1" x14ac:dyDescent="0.35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1"/>
      <c r="P7" s="8"/>
    </row>
    <row r="8" spans="1:19" ht="18" customHeight="1" x14ac:dyDescent="0.3">
      <c r="A8" s="192" t="s">
        <v>10</v>
      </c>
      <c r="B8" s="194" t="s">
        <v>11</v>
      </c>
      <c r="C8" s="194" t="s">
        <v>12</v>
      </c>
      <c r="D8" s="194" t="s">
        <v>13</v>
      </c>
      <c r="E8" s="194" t="s">
        <v>14</v>
      </c>
      <c r="F8" s="194" t="s">
        <v>15</v>
      </c>
      <c r="G8" s="194" t="s">
        <v>16</v>
      </c>
      <c r="H8" s="181" t="s">
        <v>216</v>
      </c>
      <c r="I8" s="181" t="s">
        <v>217</v>
      </c>
      <c r="J8" s="183" t="s">
        <v>218</v>
      </c>
      <c r="K8" s="183" t="s">
        <v>219</v>
      </c>
      <c r="L8" s="179" t="s">
        <v>220</v>
      </c>
      <c r="M8" s="179" t="s">
        <v>32</v>
      </c>
      <c r="N8" s="179" t="s">
        <v>221</v>
      </c>
      <c r="O8" s="196" t="s">
        <v>222</v>
      </c>
      <c r="P8" s="172" t="s">
        <v>223</v>
      </c>
      <c r="Q8" s="174" t="s">
        <v>224</v>
      </c>
    </row>
    <row r="9" spans="1:19" ht="18" customHeight="1" x14ac:dyDescent="0.3">
      <c r="A9" s="193"/>
      <c r="B9" s="195"/>
      <c r="C9" s="195"/>
      <c r="D9" s="195"/>
      <c r="E9" s="195"/>
      <c r="F9" s="195"/>
      <c r="G9" s="195"/>
      <c r="H9" s="182"/>
      <c r="I9" s="182"/>
      <c r="J9" s="184"/>
      <c r="K9" s="184"/>
      <c r="L9" s="180"/>
      <c r="M9" s="180"/>
      <c r="N9" s="180"/>
      <c r="O9" s="197"/>
      <c r="P9" s="173"/>
      <c r="Q9" s="175"/>
    </row>
    <row r="10" spans="1:19" ht="26.25" customHeight="1" x14ac:dyDescent="0.3">
      <c r="A10" s="9">
        <v>1</v>
      </c>
      <c r="B10" s="10"/>
      <c r="C10" s="11"/>
      <c r="D10" s="11"/>
      <c r="E10" s="11"/>
      <c r="F10" s="11"/>
      <c r="G10" s="12"/>
      <c r="H10" s="13" t="s">
        <v>225</v>
      </c>
      <c r="I10" s="14">
        <f t="shared" ref="I10:M10" si="0">SUM(I11:I13)</f>
        <v>62473876000</v>
      </c>
      <c r="J10" s="14">
        <f t="shared" si="0"/>
        <v>4228912629</v>
      </c>
      <c r="K10" s="110">
        <f t="shared" si="0"/>
        <v>58244963371</v>
      </c>
      <c r="L10" s="14">
        <f t="shared" si="0"/>
        <v>4071537548</v>
      </c>
      <c r="M10" s="14">
        <f t="shared" si="0"/>
        <v>4071537548</v>
      </c>
      <c r="N10" s="14">
        <f>SUM(N11:N13)</f>
        <v>0</v>
      </c>
      <c r="O10" s="15">
        <f t="shared" ref="O10:O23" si="1">+J10/I10</f>
        <v>6.7690895775379775E-2</v>
      </c>
      <c r="P10" s="16">
        <f>+L10/I10</f>
        <v>6.5171841555020538E-2</v>
      </c>
      <c r="Q10" s="15">
        <f>+M10/I10</f>
        <v>6.5171841555020538E-2</v>
      </c>
    </row>
    <row r="11" spans="1:19" ht="26.25" customHeight="1" x14ac:dyDescent="0.3">
      <c r="A11" s="17" t="s">
        <v>37</v>
      </c>
      <c r="B11" s="18" t="s">
        <v>37</v>
      </c>
      <c r="C11" s="18" t="s">
        <v>37</v>
      </c>
      <c r="D11" s="18"/>
      <c r="E11" s="18"/>
      <c r="F11" s="18"/>
      <c r="G11" s="19"/>
      <c r="H11" s="20" t="s">
        <v>191</v>
      </c>
      <c r="I11" s="21">
        <f>+'EJE DECRETO'!T5</f>
        <v>42805564000</v>
      </c>
      <c r="J11" s="22">
        <f>+'EJE DECRETO'!X5</f>
        <v>2869114391</v>
      </c>
      <c r="K11" s="106">
        <f>+'EJE DECRETO'!AB5</f>
        <v>39936449609</v>
      </c>
      <c r="L11" s="21">
        <f>+'EJE DECRETO'!Y5</f>
        <v>2836123758</v>
      </c>
      <c r="M11" s="21">
        <f>+'EJE DECRETO'!AA5</f>
        <v>2836123758</v>
      </c>
      <c r="N11" s="23">
        <f>+'EJE DECRETO'!W5</f>
        <v>0</v>
      </c>
      <c r="O11" s="24">
        <f t="shared" si="1"/>
        <v>6.7026669500254682E-2</v>
      </c>
      <c r="P11" s="25">
        <f>+L11/I11</f>
        <v>6.6255960510180401E-2</v>
      </c>
      <c r="Q11" s="26">
        <f>+M11/I11</f>
        <v>6.6255960510180401E-2</v>
      </c>
      <c r="R11" s="8"/>
    </row>
    <row r="12" spans="1:19" ht="26.25" customHeight="1" x14ac:dyDescent="0.3">
      <c r="A12" s="17" t="s">
        <v>37</v>
      </c>
      <c r="B12" s="18" t="s">
        <v>37</v>
      </c>
      <c r="C12" s="18" t="s">
        <v>59</v>
      </c>
      <c r="D12" s="19"/>
      <c r="E12" s="19"/>
      <c r="F12" s="19"/>
      <c r="G12" s="19"/>
      <c r="H12" s="27" t="s">
        <v>193</v>
      </c>
      <c r="I12" s="21">
        <f>+'EJE DECRETO'!T6</f>
        <v>14894614000</v>
      </c>
      <c r="J12" s="22">
        <f>+'EJE DECRETO'!X6</f>
        <v>1213760767</v>
      </c>
      <c r="K12" s="106">
        <f>+'EJE DECRETO'!AB6</f>
        <v>13680853233</v>
      </c>
      <c r="L12" s="21">
        <f>+'EJE DECRETO'!Y6</f>
        <v>1107077962</v>
      </c>
      <c r="M12" s="21">
        <f>+'EJE DECRETO'!AA6</f>
        <v>1107077962</v>
      </c>
      <c r="N12" s="23">
        <f>+'EJE DECRETO'!W6</f>
        <v>0</v>
      </c>
      <c r="O12" s="24">
        <f t="shared" si="1"/>
        <v>8.1489910849653444E-2</v>
      </c>
      <c r="P12" s="25">
        <f>+L12/I12</f>
        <v>7.4327401972283408E-2</v>
      </c>
      <c r="Q12" s="26">
        <f>+M12/I12</f>
        <v>7.4327401972283408E-2</v>
      </c>
      <c r="R12" s="8"/>
    </row>
    <row r="13" spans="1:19" ht="26.25" customHeight="1" x14ac:dyDescent="0.3">
      <c r="A13" s="17" t="s">
        <v>37</v>
      </c>
      <c r="B13" s="18" t="s">
        <v>37</v>
      </c>
      <c r="C13" s="18" t="s">
        <v>77</v>
      </c>
      <c r="D13" s="19"/>
      <c r="E13" s="19"/>
      <c r="F13" s="19"/>
      <c r="G13" s="19"/>
      <c r="H13" s="27" t="s">
        <v>195</v>
      </c>
      <c r="I13" s="21">
        <f>+'EJE DECRETO'!T7</f>
        <v>4773698000</v>
      </c>
      <c r="J13" s="22">
        <f>+'EJE DECRETO'!X7</f>
        <v>146037471</v>
      </c>
      <c r="K13" s="106">
        <f>+'EJE DECRETO'!AB7</f>
        <v>4627660529</v>
      </c>
      <c r="L13" s="21">
        <f>+'EJE DECRETO'!Y7</f>
        <v>128335828</v>
      </c>
      <c r="M13" s="21">
        <f>+'EJE DECRETO'!AA7</f>
        <v>128335828</v>
      </c>
      <c r="N13" s="23">
        <f>+'EJE DECRETO'!W7</f>
        <v>0</v>
      </c>
      <c r="O13" s="24">
        <f t="shared" si="1"/>
        <v>3.0592105114315989E-2</v>
      </c>
      <c r="P13" s="25">
        <f>+L13/I13</f>
        <v>2.6883943642852983E-2</v>
      </c>
      <c r="Q13" s="26">
        <f>+M13/I13</f>
        <v>2.6883943642852983E-2</v>
      </c>
      <c r="R13" s="8"/>
    </row>
    <row r="14" spans="1:19" s="5" customFormat="1" ht="26.25" customHeight="1" x14ac:dyDescent="0.3">
      <c r="A14" s="28" t="s">
        <v>59</v>
      </c>
      <c r="B14" s="29"/>
      <c r="C14" s="29"/>
      <c r="D14" s="29"/>
      <c r="E14" s="29"/>
      <c r="F14" s="29"/>
      <c r="G14" s="30"/>
      <c r="H14" s="13" t="s">
        <v>197</v>
      </c>
      <c r="I14" s="31">
        <f t="shared" ref="I14:N14" si="2">SUM(I15:I15)</f>
        <v>170358209405</v>
      </c>
      <c r="J14" s="31">
        <f t="shared" si="2"/>
        <v>99109216584.929993</v>
      </c>
      <c r="K14" s="107">
        <f t="shared" si="2"/>
        <v>5043249712.4100037</v>
      </c>
      <c r="L14" s="31">
        <f>SUM(L15:L15)</f>
        <v>61325348.5</v>
      </c>
      <c r="M14" s="31">
        <f>SUM(M15:M15)</f>
        <v>61325348.5</v>
      </c>
      <c r="N14" s="31">
        <f t="shared" si="2"/>
        <v>66205743107.660004</v>
      </c>
      <c r="O14" s="15">
        <f t="shared" si="1"/>
        <v>0.58176953685462451</v>
      </c>
      <c r="P14" s="16">
        <f>+L14/I14</f>
        <v>3.599788276372909E-4</v>
      </c>
      <c r="Q14" s="15">
        <f>+M14/I14</f>
        <v>3.599788276372909E-4</v>
      </c>
      <c r="S14" s="32"/>
    </row>
    <row r="15" spans="1:19" ht="26.25" customHeight="1" x14ac:dyDescent="0.3">
      <c r="A15" s="33" t="s">
        <v>59</v>
      </c>
      <c r="B15" s="19" t="s">
        <v>59</v>
      </c>
      <c r="C15" s="19">
        <v>1</v>
      </c>
      <c r="D15" s="19"/>
      <c r="E15" s="19"/>
      <c r="F15" s="19"/>
      <c r="G15" s="19"/>
      <c r="H15" s="34" t="s">
        <v>226</v>
      </c>
      <c r="I15" s="21">
        <f>+'EJE DECRETO'!T8</f>
        <v>170358209405</v>
      </c>
      <c r="J15" s="22">
        <f>+'EJE DECRETO'!X8</f>
        <v>99109216584.929993</v>
      </c>
      <c r="K15" s="106">
        <f>+'EJE DECRETO'!AB8</f>
        <v>5043249712.4100037</v>
      </c>
      <c r="L15" s="22">
        <f>+'EJE DECRETO'!Y8</f>
        <v>61325348.5</v>
      </c>
      <c r="M15" s="22">
        <f>+'EJE DECRETO'!AA8</f>
        <v>61325348.5</v>
      </c>
      <c r="N15" s="22">
        <f>+'EJE DECRETO'!W8</f>
        <v>66205743107.660004</v>
      </c>
      <c r="O15" s="24">
        <f t="shared" si="1"/>
        <v>0.58176953685462451</v>
      </c>
      <c r="P15" s="25">
        <f t="shared" ref="P15:P32" si="3">+L15/I15</f>
        <v>3.599788276372909E-4</v>
      </c>
      <c r="Q15" s="26">
        <f t="shared" ref="Q15:Q32" si="4">+M15/I15</f>
        <v>3.599788276372909E-4</v>
      </c>
      <c r="R15" s="8"/>
    </row>
    <row r="16" spans="1:19" s="5" customFormat="1" ht="26.25" customHeight="1" x14ac:dyDescent="0.3">
      <c r="A16" s="35" t="s">
        <v>77</v>
      </c>
      <c r="B16" s="36"/>
      <c r="C16" s="36"/>
      <c r="D16" s="36"/>
      <c r="E16" s="36"/>
      <c r="F16" s="36"/>
      <c r="G16" s="37"/>
      <c r="H16" s="13" t="s">
        <v>227</v>
      </c>
      <c r="I16" s="31">
        <f t="shared" ref="I16:N16" si="5">SUM(I17:I20)</f>
        <v>2578124000</v>
      </c>
      <c r="J16" s="31">
        <f t="shared" si="5"/>
        <v>2092784295</v>
      </c>
      <c r="K16" s="107">
        <f t="shared" si="5"/>
        <v>288339705</v>
      </c>
      <c r="L16" s="31">
        <f t="shared" si="5"/>
        <v>38088569</v>
      </c>
      <c r="M16" s="31">
        <f t="shared" si="5"/>
        <v>38088569</v>
      </c>
      <c r="N16" s="31">
        <f t="shared" si="5"/>
        <v>197000000</v>
      </c>
      <c r="O16" s="15">
        <f t="shared" si="1"/>
        <v>0.81174695049578682</v>
      </c>
      <c r="P16" s="16">
        <f>+L16/I16</f>
        <v>1.4773753706183257E-2</v>
      </c>
      <c r="Q16" s="38">
        <f>+M16/I16</f>
        <v>1.4773753706183257E-2</v>
      </c>
      <c r="R16" s="39"/>
      <c r="S16" s="40"/>
    </row>
    <row r="17" spans="1:19" ht="26.25" customHeight="1" x14ac:dyDescent="0.3">
      <c r="A17" s="17" t="s">
        <v>77</v>
      </c>
      <c r="B17" s="18" t="s">
        <v>77</v>
      </c>
      <c r="C17" s="18" t="s">
        <v>37</v>
      </c>
      <c r="D17" s="41">
        <v>78</v>
      </c>
      <c r="E17" s="42"/>
      <c r="F17" s="42"/>
      <c r="G17" s="42"/>
      <c r="H17" s="27" t="s">
        <v>200</v>
      </c>
      <c r="I17" s="21">
        <f>+'EJE DECRETO'!T9</f>
        <v>2181124000</v>
      </c>
      <c r="J17" s="43">
        <f>+'EJE DECRETO'!X9</f>
        <v>2064842664</v>
      </c>
      <c r="K17" s="108">
        <f>+'EJE DECRETO'!AB9</f>
        <v>36281336</v>
      </c>
      <c r="L17" s="21">
        <f>+'EJE DECRETO'!Y9</f>
        <v>10146938</v>
      </c>
      <c r="M17" s="21">
        <f>+'EJE DECRETO'!AA9</f>
        <v>10146938</v>
      </c>
      <c r="N17" s="23">
        <f>+'EJE DECRETO'!W9</f>
        <v>80000000</v>
      </c>
      <c r="O17" s="24">
        <f t="shared" si="1"/>
        <v>0.94668742538250916</v>
      </c>
      <c r="P17" s="25">
        <f t="shared" si="3"/>
        <v>4.6521600789317802E-3</v>
      </c>
      <c r="Q17" s="26">
        <f t="shared" si="4"/>
        <v>4.6521600789317802E-3</v>
      </c>
      <c r="R17" s="8"/>
      <c r="S17" s="44"/>
    </row>
    <row r="18" spans="1:19" ht="26.25" customHeight="1" x14ac:dyDescent="0.3">
      <c r="A18" s="17" t="s">
        <v>77</v>
      </c>
      <c r="B18" s="18" t="s">
        <v>158</v>
      </c>
      <c r="C18" s="46" t="s">
        <v>59</v>
      </c>
      <c r="D18" s="46" t="s">
        <v>159</v>
      </c>
      <c r="E18" s="47" t="s">
        <v>38</v>
      </c>
      <c r="F18" s="47"/>
      <c r="G18" s="19"/>
      <c r="H18" s="27" t="s">
        <v>160</v>
      </c>
      <c r="I18" s="21">
        <f>+'EJE DESAGREGADA'!Q56</f>
        <v>90000000</v>
      </c>
      <c r="J18" s="43">
        <f>+'EJE DESAGREGADA'!X56</f>
        <v>10365194</v>
      </c>
      <c r="K18" s="108">
        <f>+'EJE DESAGREGADA'!AB56</f>
        <v>79634806</v>
      </c>
      <c r="L18" s="21">
        <f>+'EJE DESAGREGADA'!Y56</f>
        <v>10365194</v>
      </c>
      <c r="M18" s="21">
        <f>+'EJE DESAGREGADA'!AA56</f>
        <v>10365194</v>
      </c>
      <c r="N18" s="23">
        <f>+'EJE DESAGREGADA'!W56</f>
        <v>0</v>
      </c>
      <c r="O18" s="24">
        <f t="shared" si="1"/>
        <v>0.11516882222222222</v>
      </c>
      <c r="P18" s="25">
        <f t="shared" si="3"/>
        <v>0.11516882222222222</v>
      </c>
      <c r="Q18" s="26">
        <f t="shared" si="4"/>
        <v>0.11516882222222222</v>
      </c>
      <c r="R18" s="8"/>
      <c r="S18" s="44"/>
    </row>
    <row r="19" spans="1:19" ht="26.25" customHeight="1" x14ac:dyDescent="0.3">
      <c r="A19" s="45" t="s">
        <v>77</v>
      </c>
      <c r="B19" s="18" t="s">
        <v>158</v>
      </c>
      <c r="C19" s="46" t="s">
        <v>59</v>
      </c>
      <c r="D19" s="46" t="s">
        <v>159</v>
      </c>
      <c r="E19" s="47" t="s">
        <v>62</v>
      </c>
      <c r="F19" s="47"/>
      <c r="G19" s="19"/>
      <c r="H19" s="27" t="s">
        <v>162</v>
      </c>
      <c r="I19" s="21">
        <f>+'EJE DESAGREGADA'!V57</f>
        <v>190000000</v>
      </c>
      <c r="J19" s="43">
        <f>+'EJE DESAGREGADA'!X57</f>
        <v>17576437</v>
      </c>
      <c r="K19" s="108">
        <f>+'EJE DESAGREGADA'!AB57</f>
        <v>172423563</v>
      </c>
      <c r="L19" s="21">
        <f>+'EJE DESAGREGADA'!Y57</f>
        <v>17576437</v>
      </c>
      <c r="M19" s="21">
        <f>+'EJE DESAGREGADA'!AA57</f>
        <v>17576437</v>
      </c>
      <c r="N19" s="23">
        <f>+'EJE DESAGREGADA'!W57</f>
        <v>0</v>
      </c>
      <c r="O19" s="24">
        <f t="shared" si="1"/>
        <v>9.250756315789474E-2</v>
      </c>
      <c r="P19" s="25">
        <f t="shared" si="3"/>
        <v>9.250756315789474E-2</v>
      </c>
      <c r="Q19" s="26">
        <f t="shared" si="4"/>
        <v>9.250756315789474E-2</v>
      </c>
      <c r="S19" s="44"/>
    </row>
    <row r="20" spans="1:19" ht="26.25" customHeight="1" x14ac:dyDescent="0.3">
      <c r="A20" s="45" t="s">
        <v>77</v>
      </c>
      <c r="B20" s="18">
        <v>10</v>
      </c>
      <c r="C20" s="46" t="s">
        <v>59</v>
      </c>
      <c r="D20" s="46" t="s">
        <v>38</v>
      </c>
      <c r="E20" s="47"/>
      <c r="F20" s="47"/>
      <c r="G20" s="19"/>
      <c r="H20" s="27" t="s">
        <v>164</v>
      </c>
      <c r="I20" s="48">
        <f>+'EJE DESAGREGADA'!T58</f>
        <v>117000000</v>
      </c>
      <c r="J20" s="21">
        <f>+'EJE DESAGREGADA'!X58</f>
        <v>0</v>
      </c>
      <c r="K20" s="105">
        <f>+'EJE DESAGREGADA'!AB58</f>
        <v>0</v>
      </c>
      <c r="L20" s="21">
        <f>+'EJE DESAGREGADA'!Y58</f>
        <v>0</v>
      </c>
      <c r="M20" s="21">
        <f>+'EJE DESAGREGADA'!AA58</f>
        <v>0</v>
      </c>
      <c r="N20" s="48">
        <f>+'EJE DESAGREGADA'!W58</f>
        <v>117000000</v>
      </c>
      <c r="O20" s="24">
        <f t="shared" si="1"/>
        <v>0</v>
      </c>
      <c r="P20" s="49">
        <f t="shared" si="3"/>
        <v>0</v>
      </c>
      <c r="Q20" s="50">
        <f>+M20/I20</f>
        <v>0</v>
      </c>
      <c r="S20" s="44"/>
    </row>
    <row r="21" spans="1:19" s="5" customFormat="1" ht="26.25" customHeight="1" x14ac:dyDescent="0.3">
      <c r="A21" s="176" t="s">
        <v>206</v>
      </c>
      <c r="B21" s="177"/>
      <c r="C21" s="177"/>
      <c r="D21" s="177"/>
      <c r="E21" s="177"/>
      <c r="F21" s="177"/>
      <c r="G21" s="178"/>
      <c r="H21" s="51" t="str">
        <f>+'[1]EJECUCION AGENCIA'!H97</f>
        <v>GASTOS POR TRIBUTOS, MULTAS, SANCIONES E INTERESES DE MORA</v>
      </c>
      <c r="I21" s="31">
        <f t="shared" ref="I21:N21" si="6">SUM(I22)</f>
        <v>309000000</v>
      </c>
      <c r="J21" s="31">
        <f t="shared" si="6"/>
        <v>0</v>
      </c>
      <c r="K21" s="107">
        <f t="shared" si="6"/>
        <v>0</v>
      </c>
      <c r="L21" s="31">
        <f t="shared" si="6"/>
        <v>0</v>
      </c>
      <c r="M21" s="31">
        <f t="shared" si="6"/>
        <v>0</v>
      </c>
      <c r="N21" s="31">
        <f t="shared" si="6"/>
        <v>309000000</v>
      </c>
      <c r="O21" s="15">
        <f t="shared" si="1"/>
        <v>0</v>
      </c>
      <c r="P21" s="16">
        <f t="shared" si="3"/>
        <v>0</v>
      </c>
      <c r="Q21" s="15">
        <f t="shared" si="4"/>
        <v>0</v>
      </c>
      <c r="R21" s="52"/>
      <c r="S21" s="53"/>
    </row>
    <row r="22" spans="1:19" ht="26.25" customHeight="1" x14ac:dyDescent="0.3">
      <c r="A22" s="17" t="s">
        <v>206</v>
      </c>
      <c r="B22" s="18" t="s">
        <v>158</v>
      </c>
      <c r="C22" s="18" t="s">
        <v>37</v>
      </c>
      <c r="D22" s="18"/>
      <c r="E22" s="42"/>
      <c r="F22" s="42"/>
      <c r="G22" s="54"/>
      <c r="H22" s="55" t="str">
        <f>+'[1]EJECUCION AGENCIA'!H99</f>
        <v>CUOTA DE FISCALIZACIÓN Y AUDITAJE</v>
      </c>
      <c r="I22" s="21">
        <f>+'EJE DECRETO'!T12</f>
        <v>309000000</v>
      </c>
      <c r="J22" s="43">
        <f>+'EJE DECRETO'!X12</f>
        <v>0</v>
      </c>
      <c r="K22" s="111">
        <f>+'EJE DECRETO'!AB12</f>
        <v>0</v>
      </c>
      <c r="L22" s="114">
        <f>+'EJE DECRETO'!Y12</f>
        <v>0</v>
      </c>
      <c r="M22" s="114">
        <f>+'EJE DECRETO'!AA12</f>
        <v>0</v>
      </c>
      <c r="N22" s="23">
        <f>+'EJE DECRETO'!W12</f>
        <v>309000000</v>
      </c>
      <c r="O22" s="26">
        <f t="shared" si="1"/>
        <v>0</v>
      </c>
      <c r="P22" s="25">
        <f t="shared" si="3"/>
        <v>0</v>
      </c>
      <c r="Q22" s="26">
        <f t="shared" si="4"/>
        <v>0</v>
      </c>
      <c r="S22" s="44"/>
    </row>
    <row r="23" spans="1:19" ht="26.25" customHeight="1" x14ac:dyDescent="0.3">
      <c r="A23" s="166" t="s">
        <v>228</v>
      </c>
      <c r="B23" s="167"/>
      <c r="C23" s="167"/>
      <c r="D23" s="167"/>
      <c r="E23" s="167"/>
      <c r="F23" s="167"/>
      <c r="G23" s="167"/>
      <c r="H23" s="168"/>
      <c r="I23" s="56">
        <f t="shared" ref="I23:N23" si="7">I10+I14+I16+I21</f>
        <v>235719209405</v>
      </c>
      <c r="J23" s="56">
        <f t="shared" si="7"/>
        <v>105430913508.92999</v>
      </c>
      <c r="K23" s="112">
        <f t="shared" si="7"/>
        <v>63576552788.410004</v>
      </c>
      <c r="L23" s="56">
        <f t="shared" si="7"/>
        <v>4170951465.5</v>
      </c>
      <c r="M23" s="56">
        <f t="shared" si="7"/>
        <v>4170951465.5</v>
      </c>
      <c r="N23" s="56">
        <f t="shared" si="7"/>
        <v>66711743107.660004</v>
      </c>
      <c r="O23" s="57">
        <f t="shared" si="1"/>
        <v>0.44727332055396596</v>
      </c>
      <c r="P23" s="58">
        <f t="shared" si="3"/>
        <v>1.76945760000989E-2</v>
      </c>
      <c r="Q23" s="57">
        <f t="shared" si="4"/>
        <v>1.76945760000989E-2</v>
      </c>
    </row>
    <row r="24" spans="1:19" ht="36" customHeight="1" x14ac:dyDescent="0.3">
      <c r="A24" s="59" t="s">
        <v>167</v>
      </c>
      <c r="B24" s="60" t="s">
        <v>168</v>
      </c>
      <c r="C24" s="60">
        <v>3</v>
      </c>
      <c r="D24" s="163"/>
      <c r="E24" s="164"/>
      <c r="F24" s="164"/>
      <c r="G24" s="165"/>
      <c r="H24" s="13" t="s">
        <v>229</v>
      </c>
      <c r="I24" s="31">
        <f t="shared" ref="I24:N24" si="8">SUM(I25:I27)</f>
        <v>5958976410</v>
      </c>
      <c r="J24" s="31">
        <f t="shared" si="8"/>
        <v>2012933280</v>
      </c>
      <c r="K24" s="31">
        <f t="shared" si="8"/>
        <v>3274975384</v>
      </c>
      <c r="L24" s="31">
        <f t="shared" si="8"/>
        <v>0</v>
      </c>
      <c r="M24" s="31">
        <f t="shared" si="8"/>
        <v>0</v>
      </c>
      <c r="N24" s="31">
        <f t="shared" si="8"/>
        <v>671067746</v>
      </c>
      <c r="O24" s="15">
        <f t="shared" ref="O24:O32" si="9">+J24/I24</f>
        <v>0.33779849784637761</v>
      </c>
      <c r="P24" s="16">
        <f t="shared" si="3"/>
        <v>0</v>
      </c>
      <c r="Q24" s="15">
        <f t="shared" si="4"/>
        <v>0</v>
      </c>
      <c r="R24" s="8"/>
    </row>
    <row r="25" spans="1:19" ht="45.75" customHeight="1" x14ac:dyDescent="0.3">
      <c r="A25" s="61" t="s">
        <v>167</v>
      </c>
      <c r="B25" s="62" t="s">
        <v>168</v>
      </c>
      <c r="C25" s="62">
        <v>3</v>
      </c>
      <c r="D25" s="63" t="s">
        <v>170</v>
      </c>
      <c r="E25" s="64" t="s">
        <v>171</v>
      </c>
      <c r="F25" s="19" t="s">
        <v>59</v>
      </c>
      <c r="G25" s="19" t="s">
        <v>37</v>
      </c>
      <c r="H25" s="65" t="s">
        <v>230</v>
      </c>
      <c r="I25" s="48">
        <f>+'EJE DESAGREGADA'!T59</f>
        <v>3429600000</v>
      </c>
      <c r="J25" s="48">
        <f>+'EJE DESAGREGADA'!X59</f>
        <v>1019000000</v>
      </c>
      <c r="K25" s="109">
        <f>+'EJE DESAGREGADA'!AB59</f>
        <v>1899944000</v>
      </c>
      <c r="L25" s="48">
        <f>+'EJE DESAGREGADA'!Y59</f>
        <v>0</v>
      </c>
      <c r="M25" s="48">
        <f>+'EJE DESAGREGADA'!AA59</f>
        <v>0</v>
      </c>
      <c r="N25" s="48">
        <f>+'EJE DESAGREGADA'!W59</f>
        <v>510656000</v>
      </c>
      <c r="O25" s="66">
        <f t="shared" si="9"/>
        <v>0.29711919757406113</v>
      </c>
      <c r="P25" s="67">
        <v>0</v>
      </c>
      <c r="Q25" s="66">
        <v>0</v>
      </c>
      <c r="R25" s="8"/>
    </row>
    <row r="26" spans="1:19" ht="47.25" customHeight="1" x14ac:dyDescent="0.3">
      <c r="A26" s="61" t="s">
        <v>167</v>
      </c>
      <c r="B26" s="62" t="s">
        <v>168</v>
      </c>
      <c r="C26" s="62">
        <v>3</v>
      </c>
      <c r="D26" s="63" t="s">
        <v>170</v>
      </c>
      <c r="E26" s="64" t="s">
        <v>175</v>
      </c>
      <c r="F26" s="19" t="s">
        <v>59</v>
      </c>
      <c r="G26" s="19" t="s">
        <v>37</v>
      </c>
      <c r="H26" s="65" t="s">
        <v>230</v>
      </c>
      <c r="I26" s="48">
        <f>+'EJE DESAGREGADA'!T60</f>
        <v>0</v>
      </c>
      <c r="J26" s="48">
        <f>+'EJE DESAGREGADA'!X60</f>
        <v>0</v>
      </c>
      <c r="K26" s="109">
        <f>+'EJE DESAGREGADA'!AB60</f>
        <v>0</v>
      </c>
      <c r="L26" s="48">
        <f>+'EJE DESAGREGADA'!Y60</f>
        <v>0</v>
      </c>
      <c r="M26" s="48">
        <f>+'EJE DESAGREGADA'!AA60</f>
        <v>0</v>
      </c>
      <c r="N26" s="48">
        <f>+'EJE DESAGREGADA'!W60</f>
        <v>0</v>
      </c>
      <c r="O26" s="66">
        <v>0</v>
      </c>
      <c r="P26" s="67">
        <v>0</v>
      </c>
      <c r="Q26" s="66">
        <v>0</v>
      </c>
      <c r="R26" s="8"/>
    </row>
    <row r="27" spans="1:19" ht="42" customHeight="1" x14ac:dyDescent="0.3">
      <c r="A27" s="61" t="s">
        <v>167</v>
      </c>
      <c r="B27" s="62" t="s">
        <v>168</v>
      </c>
      <c r="C27" s="62">
        <v>3</v>
      </c>
      <c r="D27" s="63" t="s">
        <v>170</v>
      </c>
      <c r="E27" s="64" t="s">
        <v>177</v>
      </c>
      <c r="F27" s="19" t="s">
        <v>59</v>
      </c>
      <c r="G27" s="19" t="s">
        <v>59</v>
      </c>
      <c r="H27" s="65" t="s">
        <v>231</v>
      </c>
      <c r="I27" s="48">
        <f>+'EJE DESAGREGADA'!T61</f>
        <v>2529376410</v>
      </c>
      <c r="J27" s="48">
        <f>+'EJE DESAGREGADA'!X61</f>
        <v>993933280</v>
      </c>
      <c r="K27" s="109">
        <f>+'EJE DESAGREGADA'!AB61</f>
        <v>1375031384</v>
      </c>
      <c r="L27" s="48">
        <f>+'EJE DESAGREGADA'!Y61</f>
        <v>0</v>
      </c>
      <c r="M27" s="48">
        <f>+'EJE DESAGREGADA'!AA61</f>
        <v>0</v>
      </c>
      <c r="N27" s="48">
        <f>+'EJE DESAGREGADA'!W61</f>
        <v>160411746</v>
      </c>
      <c r="O27" s="66">
        <f t="shared" si="9"/>
        <v>0.39295585902930119</v>
      </c>
      <c r="P27" s="67">
        <f t="shared" si="3"/>
        <v>0</v>
      </c>
      <c r="Q27" s="66">
        <f t="shared" si="4"/>
        <v>0</v>
      </c>
      <c r="R27" s="8"/>
    </row>
    <row r="28" spans="1:19" ht="36" customHeight="1" x14ac:dyDescent="0.3">
      <c r="A28" s="59" t="s">
        <v>167</v>
      </c>
      <c r="B28" s="60" t="s">
        <v>168</v>
      </c>
      <c r="C28" s="60">
        <v>4</v>
      </c>
      <c r="D28" s="163"/>
      <c r="E28" s="164"/>
      <c r="F28" s="164"/>
      <c r="G28" s="165"/>
      <c r="H28" s="13" t="s">
        <v>232</v>
      </c>
      <c r="I28" s="31">
        <f t="shared" ref="I28:N28" si="10">SUM(I29:I31)</f>
        <v>16307350590</v>
      </c>
      <c r="J28" s="31">
        <f t="shared" si="10"/>
        <v>0</v>
      </c>
      <c r="K28" s="31">
        <f t="shared" si="10"/>
        <v>0</v>
      </c>
      <c r="L28" s="31">
        <f t="shared" si="10"/>
        <v>0</v>
      </c>
      <c r="M28" s="31">
        <f t="shared" si="10"/>
        <v>0</v>
      </c>
      <c r="N28" s="31">
        <f t="shared" si="10"/>
        <v>16307350590</v>
      </c>
      <c r="O28" s="15">
        <f>+J28/I28</f>
        <v>0</v>
      </c>
      <c r="P28" s="16">
        <f>+L28/I28</f>
        <v>0</v>
      </c>
      <c r="Q28" s="15">
        <f>+M28/I28</f>
        <v>0</v>
      </c>
      <c r="R28" s="8"/>
    </row>
    <row r="29" spans="1:19" ht="45.75" customHeight="1" x14ac:dyDescent="0.3">
      <c r="A29" s="61" t="s">
        <v>167</v>
      </c>
      <c r="B29" s="62" t="s">
        <v>168</v>
      </c>
      <c r="C29" s="62">
        <v>4</v>
      </c>
      <c r="D29" s="63" t="s">
        <v>170</v>
      </c>
      <c r="E29" s="64" t="s">
        <v>175</v>
      </c>
      <c r="F29" s="19" t="s">
        <v>59</v>
      </c>
      <c r="G29" s="19"/>
      <c r="H29" s="65" t="s">
        <v>230</v>
      </c>
      <c r="I29" s="48">
        <f>+'EJE DESAGREGADA'!T62</f>
        <v>4267568590</v>
      </c>
      <c r="J29" s="48">
        <f>+'EJE DESAGREGADA'!X62</f>
        <v>0</v>
      </c>
      <c r="K29" s="109">
        <f>+'EJE DESAGREGADA'!AB62</f>
        <v>0</v>
      </c>
      <c r="L29" s="48">
        <f>+'EJE DESAGREGADA'!Y62</f>
        <v>0</v>
      </c>
      <c r="M29" s="48">
        <f>+'EJE DESAGREGADA'!AA62</f>
        <v>0</v>
      </c>
      <c r="N29" s="48">
        <f>+'EJE DESAGREGADA'!W62</f>
        <v>4267568590</v>
      </c>
      <c r="O29" s="66">
        <f>+J29/I29</f>
        <v>0</v>
      </c>
      <c r="P29" s="67">
        <f>+L29/I29</f>
        <v>0</v>
      </c>
      <c r="Q29" s="66">
        <f>+M29/I29</f>
        <v>0</v>
      </c>
      <c r="R29" s="8"/>
    </row>
    <row r="30" spans="1:19" ht="47.25" customHeight="1" x14ac:dyDescent="0.3">
      <c r="A30" s="61" t="s">
        <v>167</v>
      </c>
      <c r="B30" s="62" t="s">
        <v>168</v>
      </c>
      <c r="C30" s="62">
        <v>4</v>
      </c>
      <c r="D30" s="63" t="s">
        <v>170</v>
      </c>
      <c r="E30" s="64" t="s">
        <v>185</v>
      </c>
      <c r="F30" s="19" t="s">
        <v>59</v>
      </c>
      <c r="G30" s="19"/>
      <c r="H30" s="65" t="s">
        <v>230</v>
      </c>
      <c r="I30" s="48">
        <f>+'EJE DESAGREGADA'!T64</f>
        <v>6969782000</v>
      </c>
      <c r="J30" s="48">
        <f>+'EJE DESAGREGADA'!X64</f>
        <v>0</v>
      </c>
      <c r="K30" s="109">
        <f>+'EJE DESAGREGADA'!AB64</f>
        <v>0</v>
      </c>
      <c r="L30" s="48">
        <f>+'EJE DESAGREGADA'!Y64</f>
        <v>0</v>
      </c>
      <c r="M30" s="48">
        <f>+'EJE DESAGREGADA'!AA64</f>
        <v>0</v>
      </c>
      <c r="N30" s="48">
        <f>+'EJE DESAGREGADA'!W64</f>
        <v>6969782000</v>
      </c>
      <c r="O30" s="66">
        <f t="shared" ref="O30:O31" si="11">+J30/I30</f>
        <v>0</v>
      </c>
      <c r="P30" s="67">
        <f t="shared" ref="P30:P31" si="12">+L30/I30</f>
        <v>0</v>
      </c>
      <c r="Q30" s="66">
        <f t="shared" ref="Q30:Q31" si="13">+M30/I30</f>
        <v>0</v>
      </c>
      <c r="R30" s="8"/>
    </row>
    <row r="31" spans="1:19" ht="42" customHeight="1" x14ac:dyDescent="0.3">
      <c r="A31" s="61" t="s">
        <v>167</v>
      </c>
      <c r="B31" s="62" t="s">
        <v>168</v>
      </c>
      <c r="C31" s="62">
        <v>4</v>
      </c>
      <c r="D31" s="63" t="s">
        <v>170</v>
      </c>
      <c r="E31" s="64" t="s">
        <v>188</v>
      </c>
      <c r="F31" s="19" t="s">
        <v>59</v>
      </c>
      <c r="G31" s="19"/>
      <c r="H31" s="65" t="s">
        <v>231</v>
      </c>
      <c r="I31" s="48">
        <f>+'EJE DESAGREGADA'!T63</f>
        <v>5070000000</v>
      </c>
      <c r="J31" s="48">
        <f>+'EJE DESAGREGADA'!X63</f>
        <v>0</v>
      </c>
      <c r="K31" s="109">
        <f>+'EJE DESAGREGADA'!AB63</f>
        <v>0</v>
      </c>
      <c r="L31" s="48">
        <f>+'EJE DESAGREGADA'!Y63</f>
        <v>0</v>
      </c>
      <c r="M31" s="48">
        <f>+'EJE DESAGREGADA'!AA63</f>
        <v>0</v>
      </c>
      <c r="N31" s="48">
        <f>+'EJE DESAGREGADA'!W63</f>
        <v>5070000000</v>
      </c>
      <c r="O31" s="66">
        <f t="shared" si="11"/>
        <v>0</v>
      </c>
      <c r="P31" s="67">
        <f t="shared" si="12"/>
        <v>0</v>
      </c>
      <c r="Q31" s="66">
        <f t="shared" si="13"/>
        <v>0</v>
      </c>
      <c r="R31" s="8"/>
    </row>
    <row r="32" spans="1:19" ht="24.75" customHeight="1" x14ac:dyDescent="0.3">
      <c r="A32" s="166" t="s">
        <v>233</v>
      </c>
      <c r="B32" s="167"/>
      <c r="C32" s="167"/>
      <c r="D32" s="167"/>
      <c r="E32" s="167"/>
      <c r="F32" s="167"/>
      <c r="G32" s="167"/>
      <c r="H32" s="168"/>
      <c r="I32" s="56">
        <f t="shared" ref="I32:N32" si="14">I24+I28</f>
        <v>22266327000</v>
      </c>
      <c r="J32" s="56">
        <f t="shared" si="14"/>
        <v>2012933280</v>
      </c>
      <c r="K32" s="112">
        <f t="shared" si="14"/>
        <v>3274975384</v>
      </c>
      <c r="L32" s="112">
        <f t="shared" si="14"/>
        <v>0</v>
      </c>
      <c r="M32" s="112">
        <f t="shared" si="14"/>
        <v>0</v>
      </c>
      <c r="N32" s="112">
        <f t="shared" si="14"/>
        <v>16978418336</v>
      </c>
      <c r="O32" s="57">
        <f t="shared" si="9"/>
        <v>9.0402574254837803E-2</v>
      </c>
      <c r="P32" s="58">
        <f t="shared" si="3"/>
        <v>0</v>
      </c>
      <c r="Q32" s="57">
        <f t="shared" si="4"/>
        <v>0</v>
      </c>
    </row>
    <row r="33" spans="1:19" s="73" customFormat="1" ht="24" customHeight="1" thickBot="1" x14ac:dyDescent="0.35">
      <c r="A33" s="169" t="s">
        <v>234</v>
      </c>
      <c r="B33" s="170"/>
      <c r="C33" s="170"/>
      <c r="D33" s="170"/>
      <c r="E33" s="170"/>
      <c r="F33" s="170"/>
      <c r="G33" s="170"/>
      <c r="H33" s="171"/>
      <c r="I33" s="68">
        <f t="shared" ref="I33:N33" si="15">+I23+I32</f>
        <v>257985536405</v>
      </c>
      <c r="J33" s="68">
        <f t="shared" si="15"/>
        <v>107443846788.92999</v>
      </c>
      <c r="K33" s="113">
        <f t="shared" si="15"/>
        <v>66851528172.410004</v>
      </c>
      <c r="L33" s="68">
        <f t="shared" si="15"/>
        <v>4170951465.5</v>
      </c>
      <c r="M33" s="68">
        <f t="shared" si="15"/>
        <v>4170951465.5</v>
      </c>
      <c r="N33" s="68">
        <f t="shared" si="15"/>
        <v>83690161443.660004</v>
      </c>
      <c r="O33" s="69">
        <f>+J33/I33</f>
        <v>0.41647236618822958</v>
      </c>
      <c r="P33" s="70">
        <f>+L33/I33</f>
        <v>1.6167384899253456E-2</v>
      </c>
      <c r="Q33" s="69">
        <f>+M33/I33</f>
        <v>1.6167384899253456E-2</v>
      </c>
      <c r="R33" s="71"/>
      <c r="S33" s="72"/>
    </row>
    <row r="34" spans="1:19" s="79" customFormat="1" ht="12" customHeight="1" x14ac:dyDescent="0.3">
      <c r="A34" s="74"/>
      <c r="B34" s="74"/>
      <c r="C34" s="74"/>
      <c r="D34" s="74"/>
      <c r="E34" s="74"/>
      <c r="F34" s="74"/>
      <c r="G34" s="74"/>
      <c r="H34" s="74"/>
      <c r="I34" s="75"/>
      <c r="J34" s="75"/>
      <c r="K34" s="76"/>
      <c r="L34" s="75"/>
      <c r="M34" s="77"/>
      <c r="N34" s="77"/>
      <c r="O34" s="78"/>
      <c r="P34" s="78"/>
      <c r="Q34" s="78"/>
      <c r="S34" s="80"/>
    </row>
    <row r="35" spans="1:19" ht="12" customHeight="1" x14ac:dyDescent="0.3">
      <c r="A35" s="162" t="str">
        <f>+'[1]EJECUCION AGENCIA'!A126</f>
        <v>Fuente: SIIF-NACIÓN</v>
      </c>
      <c r="B35" s="162"/>
      <c r="C35" s="162"/>
      <c r="D35" s="162"/>
      <c r="E35" s="162"/>
      <c r="F35" s="162"/>
      <c r="G35" s="162"/>
      <c r="H35" s="162"/>
      <c r="K35" s="8"/>
      <c r="N35" s="8"/>
      <c r="O35" s="82"/>
    </row>
    <row r="36" spans="1:19" ht="12" customHeight="1" x14ac:dyDescent="0.3">
      <c r="A36" s="162"/>
      <c r="B36" s="162"/>
      <c r="C36" s="162"/>
      <c r="D36" s="162"/>
      <c r="E36" s="162"/>
      <c r="F36" s="162"/>
      <c r="G36" s="162"/>
      <c r="H36" s="162"/>
      <c r="K36" s="159"/>
      <c r="L36" s="159"/>
      <c r="M36" s="159"/>
      <c r="O36" s="82"/>
    </row>
    <row r="37" spans="1:19" ht="12" customHeight="1" x14ac:dyDescent="0.3">
      <c r="A37" s="81"/>
      <c r="B37" s="81"/>
      <c r="C37" s="81"/>
      <c r="D37" s="81"/>
      <c r="E37" s="81"/>
      <c r="F37" s="81"/>
      <c r="G37" s="81"/>
      <c r="H37" s="81"/>
      <c r="K37" s="159"/>
      <c r="L37" s="159"/>
      <c r="M37" s="159"/>
      <c r="N37" s="84"/>
      <c r="O37" s="82"/>
    </row>
    <row r="38" spans="1:19" ht="12" customHeight="1" x14ac:dyDescent="0.3">
      <c r="A38" s="81"/>
      <c r="B38" s="81"/>
      <c r="C38" s="81"/>
      <c r="D38" s="81"/>
      <c r="E38" s="81"/>
      <c r="F38" s="81"/>
      <c r="G38" s="81"/>
      <c r="H38" s="81"/>
      <c r="K38" s="159"/>
      <c r="L38" s="159"/>
      <c r="M38" s="159"/>
      <c r="N38" s="84"/>
      <c r="O38" s="82"/>
    </row>
    <row r="39" spans="1:19" ht="12" customHeight="1" x14ac:dyDescent="0.3">
      <c r="H39" s="85" t="s">
        <v>235</v>
      </c>
      <c r="K39" s="159"/>
      <c r="L39" s="159"/>
      <c r="M39" s="159"/>
      <c r="N39" s="8"/>
      <c r="O39" s="84"/>
    </row>
    <row r="40" spans="1:19" ht="12" customHeight="1" x14ac:dyDescent="0.3">
      <c r="H40" s="85"/>
      <c r="K40" s="83"/>
      <c r="L40" s="83"/>
      <c r="M40" s="83"/>
      <c r="N40" s="8"/>
    </row>
    <row r="41" spans="1:19" ht="12" customHeight="1" x14ac:dyDescent="0.3">
      <c r="A41" s="87"/>
      <c r="B41" s="88"/>
      <c r="J41" s="89"/>
      <c r="P41" s="91"/>
      <c r="Q41" s="82"/>
    </row>
    <row r="42" spans="1:19" s="95" customFormat="1" ht="26.25" customHeight="1" x14ac:dyDescent="0.3">
      <c r="A42" s="160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92"/>
      <c r="Q42" s="93"/>
      <c r="R42" s="92"/>
      <c r="S42" s="94"/>
    </row>
    <row r="43" spans="1:19" s="95" customFormat="1" ht="21.75" customHeight="1" x14ac:dyDescent="0.3">
      <c r="A43" s="160" t="s">
        <v>250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92"/>
      <c r="Q43" s="92"/>
      <c r="R43" s="92"/>
      <c r="S43" s="94"/>
    </row>
    <row r="44" spans="1:19" ht="12" customHeight="1" x14ac:dyDescent="0.3">
      <c r="L44" s="96"/>
      <c r="M44" s="96"/>
    </row>
    <row r="45" spans="1:19" ht="12" customHeight="1" x14ac:dyDescent="0.3">
      <c r="K45" s="97"/>
      <c r="O45" s="82"/>
    </row>
    <row r="46" spans="1:19" ht="12" customHeight="1" x14ac:dyDescent="0.3">
      <c r="K46" s="97"/>
      <c r="N46" s="8"/>
      <c r="S46" s="6"/>
    </row>
    <row r="47" spans="1:19" ht="12" customHeight="1" x14ac:dyDescent="0.3">
      <c r="C47" s="161"/>
      <c r="D47" s="161"/>
      <c r="E47" s="161"/>
      <c r="F47" s="161"/>
      <c r="G47" s="161"/>
      <c r="H47" s="98"/>
      <c r="K47" s="8"/>
      <c r="N47" s="8"/>
      <c r="S47" s="6"/>
    </row>
    <row r="48" spans="1:19" ht="12" customHeight="1" x14ac:dyDescent="0.3">
      <c r="N48" s="6"/>
      <c r="P48" s="7"/>
      <c r="Q48" s="7"/>
      <c r="R48" s="7"/>
      <c r="S48" s="6"/>
    </row>
    <row r="49" spans="8:19" ht="12" customHeight="1" x14ac:dyDescent="0.3">
      <c r="H49" s="97"/>
      <c r="I49" s="99"/>
      <c r="N49" s="6"/>
      <c r="P49" s="7"/>
      <c r="Q49" s="7"/>
      <c r="R49" s="7"/>
      <c r="S49" s="6"/>
    </row>
    <row r="50" spans="8:19" ht="12" customHeight="1" x14ac:dyDescent="0.3">
      <c r="H50" s="97"/>
      <c r="M50" s="100"/>
      <c r="N50" s="6"/>
      <c r="P50" s="7"/>
      <c r="Q50" s="7"/>
      <c r="R50" s="7"/>
      <c r="S50" s="6"/>
    </row>
    <row r="51" spans="8:19" ht="12" customHeight="1" x14ac:dyDescent="0.3">
      <c r="H51" s="97"/>
      <c r="M51" s="100"/>
      <c r="N51" s="6"/>
      <c r="P51" s="7"/>
      <c r="Q51" s="7"/>
      <c r="R51" s="7"/>
      <c r="S51" s="6"/>
    </row>
    <row r="52" spans="8:19" ht="12" customHeight="1" x14ac:dyDescent="0.3">
      <c r="H52" s="97"/>
      <c r="N52" s="6"/>
      <c r="P52" s="7"/>
      <c r="Q52" s="7"/>
      <c r="R52" s="7"/>
      <c r="S52" s="6"/>
    </row>
    <row r="53" spans="8:19" ht="12" customHeight="1" x14ac:dyDescent="0.3">
      <c r="H53" s="97"/>
      <c r="M53" s="100"/>
      <c r="N53" s="6"/>
      <c r="P53" s="7"/>
      <c r="Q53" s="7"/>
      <c r="R53" s="7"/>
      <c r="S53" s="6"/>
    </row>
    <row r="54" spans="8:19" ht="12" customHeight="1" x14ac:dyDescent="0.3">
      <c r="H54" s="101"/>
      <c r="N54" s="6"/>
      <c r="P54" s="7"/>
      <c r="Q54" s="7"/>
      <c r="R54" s="7"/>
      <c r="S54" s="6"/>
    </row>
    <row r="55" spans="8:19" ht="12" customHeight="1" x14ac:dyDescent="0.3">
      <c r="H55" s="97"/>
      <c r="N55" s="6"/>
      <c r="P55" s="7"/>
      <c r="Q55" s="7"/>
      <c r="R55" s="7"/>
      <c r="S55" s="6"/>
    </row>
    <row r="56" spans="8:19" ht="12" customHeight="1" x14ac:dyDescent="0.3">
      <c r="H56" s="97"/>
      <c r="K56" s="8"/>
      <c r="N56" s="6"/>
      <c r="P56" s="7"/>
      <c r="Q56" s="7"/>
      <c r="R56" s="7"/>
      <c r="S56" s="6"/>
    </row>
    <row r="57" spans="8:19" ht="12" customHeight="1" x14ac:dyDescent="0.3">
      <c r="H57" s="8"/>
      <c r="K57" s="8"/>
      <c r="N57" s="6"/>
      <c r="P57" s="7"/>
      <c r="Q57" s="7"/>
      <c r="R57" s="7"/>
      <c r="S57" s="6"/>
    </row>
    <row r="58" spans="8:19" ht="12" customHeight="1" x14ac:dyDescent="0.3">
      <c r="H58" s="97"/>
      <c r="N58" s="6"/>
      <c r="P58" s="7"/>
      <c r="Q58" s="7"/>
      <c r="R58" s="7"/>
      <c r="S58" s="6"/>
    </row>
    <row r="59" spans="8:19" ht="12" customHeight="1" x14ac:dyDescent="0.3">
      <c r="H59" s="102"/>
      <c r="N59" s="6"/>
      <c r="P59" s="7"/>
      <c r="Q59" s="7"/>
      <c r="R59" s="7"/>
    </row>
    <row r="60" spans="8:19" ht="12" customHeight="1" x14ac:dyDescent="0.3">
      <c r="N60" s="6"/>
      <c r="P60" s="7"/>
      <c r="Q60" s="7"/>
      <c r="R60" s="7"/>
    </row>
    <row r="61" spans="8:19" ht="12" customHeight="1" x14ac:dyDescent="0.3">
      <c r="H61" s="97"/>
    </row>
    <row r="62" spans="8:19" ht="12" customHeight="1" x14ac:dyDescent="0.3">
      <c r="H62" s="102"/>
      <c r="J62" s="89"/>
    </row>
    <row r="63" spans="8:19" ht="12" customHeight="1" x14ac:dyDescent="0.3">
      <c r="H63" s="103"/>
    </row>
    <row r="65" spans="8:15" ht="12" customHeight="1" x14ac:dyDescent="0.3">
      <c r="N65" s="8"/>
      <c r="O65" s="104"/>
    </row>
    <row r="66" spans="8:15" ht="12" customHeight="1" x14ac:dyDescent="0.3">
      <c r="H66" s="103"/>
      <c r="N66" s="8"/>
      <c r="O66" s="104"/>
    </row>
    <row r="67" spans="8:15" ht="12" customHeight="1" x14ac:dyDescent="0.3">
      <c r="H67" s="103"/>
      <c r="N67" s="8"/>
      <c r="O67" s="104"/>
    </row>
    <row r="68" spans="8:15" ht="12" customHeight="1" x14ac:dyDescent="0.3">
      <c r="H68" s="103"/>
      <c r="N68" s="8"/>
      <c r="O68" s="104"/>
    </row>
    <row r="69" spans="8:15" ht="12" customHeight="1" x14ac:dyDescent="0.3">
      <c r="H69" s="103"/>
      <c r="N69" s="8"/>
      <c r="O69" s="104"/>
    </row>
    <row r="70" spans="8:15" ht="12" customHeight="1" x14ac:dyDescent="0.3">
      <c r="N70" s="8"/>
      <c r="O70" s="104"/>
    </row>
    <row r="71" spans="8:15" ht="12" customHeight="1" x14ac:dyDescent="0.3">
      <c r="N71" s="8"/>
      <c r="O71" s="104"/>
    </row>
    <row r="72" spans="8:15" ht="12" customHeight="1" x14ac:dyDescent="0.3">
      <c r="N72" s="8"/>
      <c r="O72" s="104"/>
    </row>
    <row r="73" spans="8:15" ht="12" customHeight="1" x14ac:dyDescent="0.3">
      <c r="N73" s="8"/>
      <c r="O73" s="104"/>
    </row>
    <row r="74" spans="8:15" ht="12" customHeight="1" x14ac:dyDescent="0.3">
      <c r="N74" s="8"/>
      <c r="O74" s="104"/>
    </row>
    <row r="75" spans="8:15" ht="12" customHeight="1" x14ac:dyDescent="0.3">
      <c r="N75" s="8"/>
      <c r="O75" s="104"/>
    </row>
    <row r="76" spans="8:15" ht="12" customHeight="1" x14ac:dyDescent="0.3">
      <c r="N76" s="8"/>
      <c r="O76" s="104"/>
    </row>
    <row r="77" spans="8:15" ht="12" customHeight="1" x14ac:dyDescent="0.3">
      <c r="N77" s="8"/>
      <c r="O77" s="104"/>
    </row>
    <row r="78" spans="8:15" ht="12" customHeight="1" x14ac:dyDescent="0.3">
      <c r="N78" s="8"/>
      <c r="O78" s="104"/>
    </row>
    <row r="162" spans="4:4" ht="12" customHeight="1" x14ac:dyDescent="0.3">
      <c r="D162" s="6">
        <f>SUM(B160:B162)</f>
        <v>0</v>
      </c>
    </row>
  </sheetData>
  <mergeCells count="34">
    <mergeCell ref="A2:O2"/>
    <mergeCell ref="A3:O3"/>
    <mergeCell ref="A6:O7"/>
    <mergeCell ref="A8:A9"/>
    <mergeCell ref="B8:B9"/>
    <mergeCell ref="C8:C9"/>
    <mergeCell ref="D8:D9"/>
    <mergeCell ref="E8:E9"/>
    <mergeCell ref="F8:F9"/>
    <mergeCell ref="G8:G9"/>
    <mergeCell ref="N8:N9"/>
    <mergeCell ref="O8:O9"/>
    <mergeCell ref="A23:H23"/>
    <mergeCell ref="H8:H9"/>
    <mergeCell ref="I8:I9"/>
    <mergeCell ref="J8:J9"/>
    <mergeCell ref="K8:K9"/>
    <mergeCell ref="P8:P9"/>
    <mergeCell ref="Q8:Q9"/>
    <mergeCell ref="A21:G21"/>
    <mergeCell ref="L8:L9"/>
    <mergeCell ref="M8:M9"/>
    <mergeCell ref="D28:G28"/>
    <mergeCell ref="D24:G24"/>
    <mergeCell ref="A32:H32"/>
    <mergeCell ref="A33:H33"/>
    <mergeCell ref="A35:H35"/>
    <mergeCell ref="L36:L39"/>
    <mergeCell ref="M36:M39"/>
    <mergeCell ref="A42:O42"/>
    <mergeCell ref="A43:O43"/>
    <mergeCell ref="C47:G47"/>
    <mergeCell ref="A36:H36"/>
    <mergeCell ref="K36:K39"/>
  </mergeCells>
  <pageMargins left="0.7" right="0.7" top="0.75" bottom="0.75" header="0.3" footer="0.3"/>
  <pageSetup scale="2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A60DD-A2EB-4DEC-9F33-A1199CC7F2DA}">
  <dimension ref="A1:I17"/>
  <sheetViews>
    <sheetView workbookViewId="0">
      <selection activeCell="B6" sqref="B6"/>
    </sheetView>
  </sheetViews>
  <sheetFormatPr baseColWidth="10" defaultColWidth="11.44140625" defaultRowHeight="14.4" x14ac:dyDescent="0.3"/>
  <cols>
    <col min="1" max="1" width="42.88671875" customWidth="1"/>
    <col min="2" max="2" width="23.6640625" customWidth="1"/>
    <col min="3" max="3" width="19.44140625" customWidth="1"/>
    <col min="4" max="4" width="17" bestFit="1" customWidth="1"/>
    <col min="5" max="5" width="16.88671875" bestFit="1" customWidth="1"/>
    <col min="6" max="6" width="17.33203125" customWidth="1"/>
    <col min="7" max="7" width="18.6640625" customWidth="1"/>
    <col min="8" max="8" width="16" customWidth="1"/>
    <col min="9" max="9" width="15.33203125" customWidth="1"/>
  </cols>
  <sheetData>
    <row r="1" spans="1:9" ht="24.6" customHeight="1" thickBot="1" x14ac:dyDescent="0.35">
      <c r="A1" s="198" t="s">
        <v>236</v>
      </c>
      <c r="B1" s="198"/>
      <c r="C1" s="198"/>
      <c r="D1" s="198"/>
      <c r="E1" s="198"/>
      <c r="F1" s="198"/>
      <c r="G1" s="115"/>
      <c r="H1" s="115"/>
      <c r="I1" s="115"/>
    </row>
    <row r="2" spans="1:9" ht="49.2" thickBot="1" x14ac:dyDescent="0.35">
      <c r="A2" s="116" t="s">
        <v>216</v>
      </c>
      <c r="B2" s="117" t="s">
        <v>217</v>
      </c>
      <c r="C2" s="117" t="s">
        <v>218</v>
      </c>
      <c r="D2" s="117" t="s">
        <v>219</v>
      </c>
      <c r="E2" s="117" t="s">
        <v>220</v>
      </c>
      <c r="F2" s="117" t="s">
        <v>32</v>
      </c>
      <c r="G2" s="117" t="s">
        <v>237</v>
      </c>
      <c r="H2" s="118" t="s">
        <v>238</v>
      </c>
      <c r="I2" s="119" t="s">
        <v>239</v>
      </c>
    </row>
    <row r="3" spans="1:9" ht="15" thickBot="1" x14ac:dyDescent="0.35">
      <c r="A3" s="120" t="s">
        <v>225</v>
      </c>
      <c r="B3" s="145">
        <f>+'SEG.PTAL-DR '!I10</f>
        <v>62473876000</v>
      </c>
      <c r="C3" s="122">
        <f>+'SEG.PTAL-DR '!J10</f>
        <v>4228912629</v>
      </c>
      <c r="D3" s="122">
        <f>+'SEG.PTAL-DR '!K10</f>
        <v>58244963371</v>
      </c>
      <c r="E3" s="122">
        <f>+'SEG.PTAL-DR '!L10</f>
        <v>4071537548</v>
      </c>
      <c r="F3" s="122">
        <f>+'SEG.PTAL-DR '!M10</f>
        <v>4071537548</v>
      </c>
      <c r="G3" s="122">
        <f>+'SEG.PTAL-DR '!N10</f>
        <v>0</v>
      </c>
      <c r="H3" s="123">
        <f t="shared" ref="H3:H14" si="0">+C3/B3</f>
        <v>6.7690895775379775E-2</v>
      </c>
      <c r="I3" s="123">
        <f>+E3/B3</f>
        <v>6.5171841555020538E-2</v>
      </c>
    </row>
    <row r="4" spans="1:9" ht="15" thickBot="1" x14ac:dyDescent="0.35">
      <c r="A4" s="120" t="s">
        <v>240</v>
      </c>
      <c r="B4" s="145">
        <f>+'SEG.PTAL-DR '!I14</f>
        <v>170358209405</v>
      </c>
      <c r="C4" s="124">
        <f>+'SEG.PTAL-DR '!J14</f>
        <v>99109216584.929993</v>
      </c>
      <c r="D4" s="124">
        <f>+'SEG.PTAL-DR '!K14</f>
        <v>5043249712.4100037</v>
      </c>
      <c r="E4" s="124">
        <f>+'SEG.PTAL-DR '!L14</f>
        <v>61325348.5</v>
      </c>
      <c r="F4" s="124">
        <f>+'SEG.PTAL-DR '!M14</f>
        <v>61325348.5</v>
      </c>
      <c r="G4" s="122">
        <f>+'SEG.PTAL-DR '!N14</f>
        <v>66205743107.660004</v>
      </c>
      <c r="H4" s="123">
        <f t="shared" si="0"/>
        <v>0.58176953685462451</v>
      </c>
      <c r="I4" s="123">
        <f t="shared" ref="I4:I9" si="1">+E4/B4</f>
        <v>3.599788276372909E-4</v>
      </c>
    </row>
    <row r="5" spans="1:9" ht="15" thickBot="1" x14ac:dyDescent="0.35">
      <c r="A5" s="120" t="s">
        <v>241</v>
      </c>
      <c r="B5" s="145">
        <f t="shared" ref="B5:G5" si="2">SUM(B6:B8)</f>
        <v>2578124000</v>
      </c>
      <c r="C5" s="122">
        <f t="shared" si="2"/>
        <v>2092784295</v>
      </c>
      <c r="D5" s="122">
        <f t="shared" si="2"/>
        <v>288339705</v>
      </c>
      <c r="E5" s="122">
        <f t="shared" si="2"/>
        <v>38088569</v>
      </c>
      <c r="F5" s="122">
        <f t="shared" si="2"/>
        <v>38088569</v>
      </c>
      <c r="G5" s="124">
        <f t="shared" si="2"/>
        <v>197000000</v>
      </c>
      <c r="H5" s="123">
        <f t="shared" si="0"/>
        <v>0.81174695049578682</v>
      </c>
      <c r="I5" s="123">
        <f t="shared" si="1"/>
        <v>1.4773753706183257E-2</v>
      </c>
    </row>
    <row r="6" spans="1:9" ht="24.6" thickBot="1" x14ac:dyDescent="0.35">
      <c r="A6" s="147" t="s">
        <v>200</v>
      </c>
      <c r="B6" s="146">
        <f>+'SEG.PTAL-DR '!I17</f>
        <v>2181124000</v>
      </c>
      <c r="C6" s="126">
        <f>+'SEG.PTAL-DR '!J17</f>
        <v>2064842664</v>
      </c>
      <c r="D6" s="126">
        <f>+'SEG.PTAL-DR '!K17</f>
        <v>36281336</v>
      </c>
      <c r="E6" s="126">
        <f>+'SEG.PTAL-DR '!L17</f>
        <v>10146938</v>
      </c>
      <c r="F6" s="126">
        <f>+'SEG.PTAL-DR '!M17</f>
        <v>10146938</v>
      </c>
      <c r="G6" s="126">
        <f>+'SEG.PTAL-DR '!N17</f>
        <v>80000000</v>
      </c>
      <c r="H6" s="127">
        <f t="shared" si="0"/>
        <v>0.94668742538250916</v>
      </c>
      <c r="I6" s="127">
        <f t="shared" si="1"/>
        <v>4.6521600789317802E-3</v>
      </c>
    </row>
    <row r="7" spans="1:9" ht="29.4" customHeight="1" thickBot="1" x14ac:dyDescent="0.35">
      <c r="A7" s="147" t="s">
        <v>242</v>
      </c>
      <c r="B7" s="146">
        <f>+'SEG.PTAL-DR '!I18+'SEG.PTAL-DR '!I19</f>
        <v>280000000</v>
      </c>
      <c r="C7" s="126">
        <f>+'SEG.PTAL-DR '!J18+'SEG.PTAL-DR '!J19</f>
        <v>27941631</v>
      </c>
      <c r="D7" s="126">
        <f>+'SEG.PTAL-DR '!K18+'SEG.PTAL-DR '!K19</f>
        <v>252058369</v>
      </c>
      <c r="E7" s="126">
        <f>+'SEG.PTAL-DR '!L18+'SEG.PTAL-DR '!L19</f>
        <v>27941631</v>
      </c>
      <c r="F7" s="126">
        <f>+'SEG.PTAL-DR '!M18+'SEG.PTAL-DR '!M19</f>
        <v>27941631</v>
      </c>
      <c r="G7" s="126">
        <f>+'SEG.PTAL-DR '!N18+'SEG.PTAL-DR '!N19</f>
        <v>0</v>
      </c>
      <c r="H7" s="127">
        <f t="shared" si="0"/>
        <v>9.9791539285714284E-2</v>
      </c>
      <c r="I7" s="127">
        <f t="shared" si="1"/>
        <v>9.9791539285714284E-2</v>
      </c>
    </row>
    <row r="8" spans="1:9" ht="15" thickBot="1" x14ac:dyDescent="0.35">
      <c r="A8" s="125" t="s">
        <v>243</v>
      </c>
      <c r="B8" s="146">
        <f>+'SEG.PTAL-DR '!I20</f>
        <v>117000000</v>
      </c>
      <c r="C8" s="126">
        <f>+'SEG.PTAL-DR '!J20</f>
        <v>0</v>
      </c>
      <c r="D8" s="128">
        <f>+'SEG.PTAL-DR '!K20</f>
        <v>0</v>
      </c>
      <c r="E8" s="126">
        <f>+'SEG.PTAL-DR '!L20</f>
        <v>0</v>
      </c>
      <c r="F8" s="126">
        <f>+'SEG.PTAL-DR '!M20</f>
        <v>0</v>
      </c>
      <c r="G8" s="126">
        <f>+'SEG.PTAL-DR '!N20</f>
        <v>117000000</v>
      </c>
      <c r="H8" s="127">
        <f t="shared" si="0"/>
        <v>0</v>
      </c>
      <c r="I8" s="127">
        <f t="shared" si="1"/>
        <v>0</v>
      </c>
    </row>
    <row r="9" spans="1:9" ht="28.2" thickBot="1" x14ac:dyDescent="0.35">
      <c r="A9" s="148" t="s">
        <v>244</v>
      </c>
      <c r="B9" s="145">
        <f>+'SEG.PTAL-DR '!I22</f>
        <v>309000000</v>
      </c>
      <c r="C9" s="122">
        <f>+'SEG.PTAL-DR '!J22</f>
        <v>0</v>
      </c>
      <c r="D9" s="122">
        <f>+'SEG.PTAL-DR '!K22</f>
        <v>0</v>
      </c>
      <c r="E9" s="122">
        <f>+'SEG.PTAL-DR '!L22</f>
        <v>0</v>
      </c>
      <c r="F9" s="122">
        <f>+'SEG.PTAL-DR '!M22</f>
        <v>0</v>
      </c>
      <c r="G9" s="122">
        <f>+'SEG.PTAL-DR '!N22</f>
        <v>309000000</v>
      </c>
      <c r="H9" s="123">
        <f t="shared" si="0"/>
        <v>0</v>
      </c>
      <c r="I9" s="123">
        <f t="shared" si="1"/>
        <v>0</v>
      </c>
    </row>
    <row r="10" spans="1:9" ht="15" thickBot="1" x14ac:dyDescent="0.35">
      <c r="A10" s="129" t="s">
        <v>245</v>
      </c>
      <c r="B10" s="130">
        <f t="shared" ref="B10:G10" si="3">+B3+B4+B5+B9</f>
        <v>235719209405</v>
      </c>
      <c r="C10" s="131">
        <f t="shared" si="3"/>
        <v>105430913508.92999</v>
      </c>
      <c r="D10" s="131">
        <f t="shared" si="3"/>
        <v>63576552788.410004</v>
      </c>
      <c r="E10" s="131">
        <f>+E3+E4+E5+E9</f>
        <v>4170951465.5</v>
      </c>
      <c r="F10" s="131">
        <f t="shared" si="3"/>
        <v>4170951465.5</v>
      </c>
      <c r="G10" s="131">
        <f t="shared" si="3"/>
        <v>66711743107.660004</v>
      </c>
      <c r="H10" s="132">
        <f t="shared" si="0"/>
        <v>0.44727332055396596</v>
      </c>
      <c r="I10" s="132">
        <f>+E10/B10</f>
        <v>1.76945760000989E-2</v>
      </c>
    </row>
    <row r="11" spans="1:9" ht="48.6" customHeight="1" thickBot="1" x14ac:dyDescent="0.35">
      <c r="A11" s="144" t="s">
        <v>229</v>
      </c>
      <c r="B11" s="121">
        <f>+'SEG.PTAL-DR '!I24</f>
        <v>5958976410</v>
      </c>
      <c r="C11" s="122">
        <f>+'SEG.PTAL-DR '!J24</f>
        <v>2012933280</v>
      </c>
      <c r="D11" s="122">
        <f>+'SEG.PTAL-DR '!K24</f>
        <v>3274975384</v>
      </c>
      <c r="E11" s="122">
        <f>+'SEG.PTAL-DR '!L24</f>
        <v>0</v>
      </c>
      <c r="F11" s="122">
        <f>+'SEG.PTAL-DR '!M24</f>
        <v>0</v>
      </c>
      <c r="G11" s="122">
        <f>+'SEG.PTAL-DR '!N24</f>
        <v>671067746</v>
      </c>
      <c r="H11" s="123">
        <f t="shared" si="0"/>
        <v>0.33779849784637761</v>
      </c>
      <c r="I11" s="123">
        <f>+E11/B11</f>
        <v>0</v>
      </c>
    </row>
    <row r="12" spans="1:9" ht="42" customHeight="1" thickBot="1" x14ac:dyDescent="0.35">
      <c r="A12" s="144" t="s">
        <v>232</v>
      </c>
      <c r="B12" s="121">
        <f>+'SEG.PTAL-DR '!I28</f>
        <v>16307350590</v>
      </c>
      <c r="C12" s="122">
        <f>+'SEG.PTAL-DR '!J28</f>
        <v>0</v>
      </c>
      <c r="D12" s="124">
        <f>+'SEG.PTAL-DR '!K28</f>
        <v>0</v>
      </c>
      <c r="E12" s="122">
        <f>+'SEG.PTAL-DR '!K28</f>
        <v>0</v>
      </c>
      <c r="F12" s="122">
        <f>+'SEG.PTAL-DR '!M28</f>
        <v>0</v>
      </c>
      <c r="G12" s="122">
        <f>+'SEG.PTAL-DR '!N28</f>
        <v>16307350590</v>
      </c>
      <c r="H12" s="123">
        <f t="shared" si="0"/>
        <v>0</v>
      </c>
      <c r="I12" s="123">
        <f>+E12/B12</f>
        <v>0</v>
      </c>
    </row>
    <row r="13" spans="1:9" ht="15" thickBot="1" x14ac:dyDescent="0.35">
      <c r="A13" s="129" t="s">
        <v>246</v>
      </c>
      <c r="B13" s="130">
        <f>SUM(B11:B12)</f>
        <v>22266327000</v>
      </c>
      <c r="C13" s="131">
        <f t="shared" ref="C13:G13" si="4">SUM(C11:C12)</f>
        <v>2012933280</v>
      </c>
      <c r="D13" s="131">
        <f t="shared" si="4"/>
        <v>3274975384</v>
      </c>
      <c r="E13" s="131">
        <f t="shared" si="4"/>
        <v>0</v>
      </c>
      <c r="F13" s="131">
        <f t="shared" si="4"/>
        <v>0</v>
      </c>
      <c r="G13" s="131">
        <f t="shared" si="4"/>
        <v>16978418336</v>
      </c>
      <c r="H13" s="132">
        <f t="shared" si="0"/>
        <v>9.0402574254837803E-2</v>
      </c>
      <c r="I13" s="132">
        <f>+E13/B13</f>
        <v>0</v>
      </c>
    </row>
    <row r="14" spans="1:9" ht="22.95" customHeight="1" thickBot="1" x14ac:dyDescent="0.35">
      <c r="A14" s="134" t="s">
        <v>247</v>
      </c>
      <c r="B14" s="135">
        <f t="shared" ref="B14:G14" si="5">+B10+B13</f>
        <v>257985536405</v>
      </c>
      <c r="C14" s="136">
        <f t="shared" si="5"/>
        <v>107443846788.92999</v>
      </c>
      <c r="D14" s="136">
        <f t="shared" si="5"/>
        <v>66851528172.410004</v>
      </c>
      <c r="E14" s="136">
        <f t="shared" si="5"/>
        <v>4170951465.5</v>
      </c>
      <c r="F14" s="136">
        <f t="shared" si="5"/>
        <v>4170951465.5</v>
      </c>
      <c r="G14" s="136">
        <f t="shared" si="5"/>
        <v>83690161443.660004</v>
      </c>
      <c r="H14" s="137">
        <f t="shared" si="0"/>
        <v>0.41647236618822958</v>
      </c>
      <c r="I14" s="138">
        <f>+E14/B14</f>
        <v>1.6167384899253456E-2</v>
      </c>
    </row>
    <row r="15" spans="1:9" ht="15" thickBot="1" x14ac:dyDescent="0.35">
      <c r="A15" s="133" t="s">
        <v>248</v>
      </c>
      <c r="B15" s="121">
        <v>0</v>
      </c>
      <c r="C15" s="122"/>
      <c r="D15" s="122"/>
      <c r="E15" s="122"/>
      <c r="F15" s="122"/>
      <c r="G15" s="122"/>
      <c r="H15" s="123"/>
      <c r="I15" s="123"/>
    </row>
    <row r="16" spans="1:9" ht="17.399999999999999" thickBot="1" x14ac:dyDescent="0.35">
      <c r="A16" s="139" t="s">
        <v>249</v>
      </c>
      <c r="B16" s="140">
        <f>+B14+B15</f>
        <v>257985536405</v>
      </c>
      <c r="C16" s="141">
        <f>+C14</f>
        <v>107443846788.92999</v>
      </c>
      <c r="D16" s="141">
        <f>+D14</f>
        <v>66851528172.410004</v>
      </c>
      <c r="E16" s="141">
        <f>+E14</f>
        <v>4170951465.5</v>
      </c>
      <c r="F16" s="141">
        <f>+F14</f>
        <v>4170951465.5</v>
      </c>
      <c r="G16" s="141">
        <f>+G14</f>
        <v>83690161443.660004</v>
      </c>
      <c r="H16" s="137">
        <f>+C16/B16</f>
        <v>0.41647236618822958</v>
      </c>
      <c r="I16" s="138">
        <f>+E16/B16</f>
        <v>1.6167384899253456E-2</v>
      </c>
    </row>
    <row r="17" spans="1:9" x14ac:dyDescent="0.3">
      <c r="A17" s="142"/>
      <c r="B17" s="143"/>
      <c r="C17" s="143"/>
      <c r="D17" s="143"/>
      <c r="E17" s="143"/>
      <c r="F17" s="143"/>
      <c r="G17" s="143"/>
      <c r="H17" s="142"/>
      <c r="I17" s="143"/>
    </row>
  </sheetData>
  <mergeCells count="1">
    <mergeCell ref="A1:F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6abf8d-0bae-467f-b1a7-be496c391eb0" xsi:nil="true"/>
    <lcf76f155ced4ddcb4097134ff3c332f xmlns="63c11f8f-6e72-4f27-add6-0409666d8a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CD7322E0A14D4F9213EAEA28198D4D" ma:contentTypeVersion="12" ma:contentTypeDescription="Crear nuevo documento." ma:contentTypeScope="" ma:versionID="49b75bcc92882ec6856dea581aeb1da3">
  <xsd:schema xmlns:xsd="http://www.w3.org/2001/XMLSchema" xmlns:xs="http://www.w3.org/2001/XMLSchema" xmlns:p="http://schemas.microsoft.com/office/2006/metadata/properties" xmlns:ns2="63c11f8f-6e72-4f27-add6-0409666d8a77" xmlns:ns3="1d6abf8d-0bae-467f-b1a7-be496c391eb0" targetNamespace="http://schemas.microsoft.com/office/2006/metadata/properties" ma:root="true" ma:fieldsID="7abea8fbcbc479a4b968eb9f088e774c" ns2:_="" ns3:_="">
    <xsd:import namespace="63c11f8f-6e72-4f27-add6-0409666d8a77"/>
    <xsd:import namespace="1d6abf8d-0bae-467f-b1a7-be496c391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11f8f-6e72-4f27-add6-0409666d8a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bf8d-0bae-467f-b1a7-be496c391e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c06bf3f-343b-4871-ae8c-dd027f5d26a5}" ma:internalName="TaxCatchAll" ma:showField="CatchAllData" ma:web="1d6abf8d-0bae-467f-b1a7-be496c391e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8DA173-4E96-4CCD-A8FB-8F2233220F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0E0B82-C1D7-4CDB-A95E-13EAFA031469}">
  <ds:schemaRefs>
    <ds:schemaRef ds:uri="1d6abf8d-0bae-467f-b1a7-be496c391eb0"/>
    <ds:schemaRef ds:uri="63c11f8f-6e72-4f27-add6-0409666d8a77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A8EBBB-CF85-4AD1-9579-BDF3A28AA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11f8f-6e72-4f27-add6-0409666d8a77"/>
    <ds:schemaRef ds:uri="1d6abf8d-0bae-467f-b1a7-be496c391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EJE DESAGREGADA</vt:lpstr>
      <vt:lpstr>EJE DECRETO</vt:lpstr>
      <vt:lpstr>SEG.PTAL-DR </vt:lpstr>
      <vt:lpstr>INFO-SGG</vt:lpstr>
      <vt:lpstr>'SEG.PTAL-DR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Jhohanna Alexandra Guevara Gonzalez</cp:lastModifiedBy>
  <cp:revision/>
  <cp:lastPrinted>2026-02-10T15:40:13Z</cp:lastPrinted>
  <dcterms:created xsi:type="dcterms:W3CDTF">2026-01-13T13:40:10Z</dcterms:created>
  <dcterms:modified xsi:type="dcterms:W3CDTF">2026-02-10T15:40:51Z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0x01010070CD7322E0A14D4F9213EAEA28198D4D</vt:lpwstr>
  </property>
  <property fmtid="{D5CDD505-2E9C-101B-9397-08002B2CF9AE}" pid="3" name="MediaServiceImageTags">
    <vt:lpwstr/>
  </property>
</Properties>
</file>